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ALLORCA\EQUIPOS VETERANOS\RESULTADOS ACTUALIZADOS\"/>
    </mc:Choice>
  </mc:AlternateContent>
  <xr:revisionPtr revIDLastSave="0" documentId="8_{9A96C884-219E-4F45-AC61-0D3ACCE71B3A}" xr6:coauthVersionLast="47" xr6:coauthVersionMax="47" xr10:uidLastSave="{00000000-0000-0000-0000-000000000000}"/>
  <bookViews>
    <workbookView xWindow="28692" yWindow="-1920" windowWidth="29016" windowHeight="15696" tabRatio="866" activeTab="1" xr2:uid="{00000000-000D-0000-FFFF-FFFF00000000}"/>
  </bookViews>
  <sheets>
    <sheet name="NOTA" sheetId="25" r:id="rId1"/>
    <sheet name="VET+40M" sheetId="31" r:id="rId2"/>
    <sheet name="VET+50M" sheetId="33" r:id="rId3"/>
    <sheet name="VET+55M" sheetId="24" r:id="rId4"/>
    <sheet name="VET+60M" sheetId="30" r:id="rId5"/>
    <sheet name="VET+35F" sheetId="34" r:id="rId6"/>
    <sheet name="VET+50F" sheetId="19" r:id="rId7"/>
    <sheet name="VET40F-2" sheetId="26" state="hidden" r:id="rId8"/>
    <sheet name="VET+60F" sheetId="36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31" l="1"/>
  <c r="G20" i="31"/>
  <c r="H19" i="31"/>
  <c r="G19" i="31"/>
  <c r="H18" i="31"/>
  <c r="G18" i="31"/>
  <c r="H17" i="31"/>
  <c r="H16" i="31"/>
  <c r="H15" i="31"/>
  <c r="H14" i="31"/>
  <c r="H14" i="33"/>
  <c r="G17" i="31"/>
  <c r="G16" i="31"/>
  <c r="G15" i="31"/>
  <c r="F16" i="31"/>
  <c r="F15" i="31"/>
  <c r="G14" i="31"/>
  <c r="F20" i="31"/>
  <c r="F19" i="31"/>
  <c r="F18" i="31"/>
  <c r="F17" i="31"/>
  <c r="F14" i="31"/>
  <c r="M22" i="30"/>
  <c r="K22" i="30"/>
  <c r="D16" i="24"/>
  <c r="D14" i="24"/>
  <c r="M23" i="24"/>
  <c r="D18" i="24"/>
  <c r="A39" i="33"/>
  <c r="A25" i="33"/>
  <c r="C31" i="33"/>
  <c r="A34" i="33"/>
  <c r="C40" i="33"/>
  <c r="F16" i="33"/>
  <c r="A25" i="31"/>
  <c r="Q40" i="34"/>
  <c r="O34" i="34"/>
  <c r="Q28" i="34"/>
  <c r="C46" i="34"/>
  <c r="A40" i="34"/>
  <c r="C34" i="34"/>
  <c r="A28" i="34"/>
  <c r="C33" i="34"/>
  <c r="E14" i="36"/>
  <c r="F14" i="36"/>
  <c r="G14" i="36"/>
  <c r="H14" i="36"/>
  <c r="I14" i="36"/>
  <c r="E15" i="36"/>
  <c r="F15" i="36"/>
  <c r="G15" i="36"/>
  <c r="I15" i="36"/>
  <c r="H15" i="36"/>
  <c r="E16" i="36"/>
  <c r="F16" i="36"/>
  <c r="G16" i="36"/>
  <c r="H16" i="36"/>
  <c r="I16" i="36"/>
  <c r="M20" i="36"/>
  <c r="K20" i="36"/>
  <c r="M19" i="36"/>
  <c r="K19" i="36"/>
  <c r="D16" i="36"/>
  <c r="D15" i="36"/>
  <c r="M25" i="36"/>
  <c r="K25" i="36"/>
  <c r="M15" i="36"/>
  <c r="K15" i="36"/>
  <c r="D14" i="36"/>
  <c r="M24" i="36"/>
  <c r="K24" i="36"/>
  <c r="M14" i="36"/>
  <c r="K14" i="36"/>
  <c r="H13" i="36"/>
  <c r="G13" i="36"/>
  <c r="F13" i="36"/>
  <c r="E13" i="36"/>
  <c r="D13" i="36"/>
  <c r="I13" i="36"/>
  <c r="F21" i="34"/>
  <c r="G21" i="34"/>
  <c r="I21" i="34"/>
  <c r="J21" i="34"/>
  <c r="A46" i="34"/>
  <c r="C45" i="34"/>
  <c r="A45" i="34"/>
  <c r="C44" i="34"/>
  <c r="A44" i="34"/>
  <c r="C43" i="34"/>
  <c r="A43" i="34"/>
  <c r="O40" i="34"/>
  <c r="C40" i="34"/>
  <c r="Q39" i="34"/>
  <c r="O39" i="34"/>
  <c r="C39" i="34"/>
  <c r="A39" i="34"/>
  <c r="Q38" i="34"/>
  <c r="O38" i="34"/>
  <c r="C38" i="34"/>
  <c r="A38" i="34"/>
  <c r="Q37" i="34"/>
  <c r="O37" i="34"/>
  <c r="C37" i="34"/>
  <c r="A37" i="34"/>
  <c r="Q34" i="34"/>
  <c r="A34" i="34"/>
  <c r="Q33" i="34"/>
  <c r="O33" i="34"/>
  <c r="A33" i="34"/>
  <c r="Q32" i="34"/>
  <c r="O32" i="34"/>
  <c r="C32" i="34"/>
  <c r="A32" i="34"/>
  <c r="Q31" i="34"/>
  <c r="O31" i="34"/>
  <c r="C31" i="34"/>
  <c r="A31" i="34"/>
  <c r="O28" i="34"/>
  <c r="C28" i="34"/>
  <c r="Q27" i="34"/>
  <c r="O27" i="34"/>
  <c r="C27" i="34"/>
  <c r="A27" i="34"/>
  <c r="Q26" i="34"/>
  <c r="O26" i="34"/>
  <c r="C26" i="34"/>
  <c r="A26" i="34"/>
  <c r="Q25" i="34"/>
  <c r="O25" i="34"/>
  <c r="C25" i="34"/>
  <c r="A25" i="34"/>
  <c r="J20" i="34"/>
  <c r="I20" i="34"/>
  <c r="K20" i="34"/>
  <c r="G20" i="34"/>
  <c r="F20" i="34"/>
  <c r="J19" i="34"/>
  <c r="I19" i="34"/>
  <c r="G19" i="34"/>
  <c r="F19" i="34"/>
  <c r="H19" i="34"/>
  <c r="J18" i="34"/>
  <c r="I18" i="34"/>
  <c r="G18" i="34"/>
  <c r="F18" i="34"/>
  <c r="J17" i="34"/>
  <c r="I17" i="34"/>
  <c r="K17" i="34"/>
  <c r="G17" i="34"/>
  <c r="F17" i="34"/>
  <c r="H17" i="34"/>
  <c r="J16" i="34"/>
  <c r="I16" i="34"/>
  <c r="K16" i="34"/>
  <c r="H16" i="34"/>
  <c r="G16" i="34"/>
  <c r="F16" i="34"/>
  <c r="J15" i="34"/>
  <c r="I15" i="34"/>
  <c r="K15" i="34"/>
  <c r="H15" i="34"/>
  <c r="G15" i="34"/>
  <c r="F15" i="34"/>
  <c r="J14" i="34"/>
  <c r="I14" i="34"/>
  <c r="K14" i="34"/>
  <c r="H14" i="34"/>
  <c r="G14" i="34"/>
  <c r="F14" i="34"/>
  <c r="C46" i="33"/>
  <c r="A46" i="33"/>
  <c r="C45" i="33"/>
  <c r="A45" i="33"/>
  <c r="C44" i="33"/>
  <c r="A44" i="33"/>
  <c r="C43" i="33"/>
  <c r="A43" i="33"/>
  <c r="Q40" i="33"/>
  <c r="O40" i="33"/>
  <c r="A40" i="33"/>
  <c r="Q39" i="33"/>
  <c r="O39" i="33"/>
  <c r="C39" i="33"/>
  <c r="Q38" i="33"/>
  <c r="O38" i="33"/>
  <c r="C38" i="33"/>
  <c r="A38" i="33"/>
  <c r="Q37" i="33"/>
  <c r="O37" i="33"/>
  <c r="C37" i="33"/>
  <c r="A37" i="33"/>
  <c r="Q34" i="33"/>
  <c r="O34" i="33"/>
  <c r="C34" i="33"/>
  <c r="Q33" i="33"/>
  <c r="O33" i="33"/>
  <c r="C33" i="33"/>
  <c r="A33" i="33"/>
  <c r="Q32" i="33"/>
  <c r="O32" i="33"/>
  <c r="C32" i="33"/>
  <c r="A32" i="33"/>
  <c r="Q31" i="33"/>
  <c r="O31" i="33"/>
  <c r="A31" i="33"/>
  <c r="Q28" i="33"/>
  <c r="O28" i="33"/>
  <c r="C28" i="33"/>
  <c r="A28" i="33"/>
  <c r="Q27" i="33"/>
  <c r="O27" i="33"/>
  <c r="C27" i="33"/>
  <c r="A27" i="33"/>
  <c r="Q26" i="33"/>
  <c r="O26" i="33"/>
  <c r="C26" i="33"/>
  <c r="A26" i="33"/>
  <c r="Q25" i="33"/>
  <c r="O25" i="33"/>
  <c r="C25" i="33"/>
  <c r="J20" i="33"/>
  <c r="I20" i="33"/>
  <c r="K20" i="33"/>
  <c r="G20" i="33"/>
  <c r="F20" i="33"/>
  <c r="J19" i="33"/>
  <c r="I19" i="33"/>
  <c r="K19" i="33"/>
  <c r="G19" i="33"/>
  <c r="F19" i="33"/>
  <c r="J18" i="33"/>
  <c r="I18" i="33"/>
  <c r="K18" i="33"/>
  <c r="G18" i="33"/>
  <c r="F18" i="33"/>
  <c r="H18" i="33"/>
  <c r="J17" i="33"/>
  <c r="I17" i="33"/>
  <c r="K17" i="33"/>
  <c r="G17" i="33"/>
  <c r="F17" i="33"/>
  <c r="J16" i="33"/>
  <c r="I16" i="33"/>
  <c r="H16" i="33"/>
  <c r="G16" i="33"/>
  <c r="J15" i="33"/>
  <c r="I15" i="33"/>
  <c r="K15" i="33"/>
  <c r="H15" i="33"/>
  <c r="G15" i="33"/>
  <c r="F15" i="33"/>
  <c r="J14" i="33"/>
  <c r="I14" i="33"/>
  <c r="K14" i="33"/>
  <c r="G14" i="33"/>
  <c r="F14" i="33"/>
  <c r="C46" i="31"/>
  <c r="A46" i="31"/>
  <c r="C45" i="31"/>
  <c r="A45" i="31"/>
  <c r="C44" i="31"/>
  <c r="A44" i="31"/>
  <c r="C43" i="31"/>
  <c r="A43" i="31"/>
  <c r="Q40" i="31"/>
  <c r="O40" i="31"/>
  <c r="C40" i="31"/>
  <c r="A40" i="31"/>
  <c r="Q39" i="31"/>
  <c r="O39" i="31"/>
  <c r="C39" i="31"/>
  <c r="A39" i="31"/>
  <c r="Q38" i="31"/>
  <c r="O38" i="31"/>
  <c r="C38" i="31"/>
  <c r="A38" i="31"/>
  <c r="Q37" i="31"/>
  <c r="O37" i="31"/>
  <c r="C37" i="31"/>
  <c r="A37" i="31"/>
  <c r="Q34" i="31"/>
  <c r="O34" i="31"/>
  <c r="C34" i="31"/>
  <c r="A34" i="31"/>
  <c r="Q33" i="31"/>
  <c r="O33" i="31"/>
  <c r="C33" i="31"/>
  <c r="A33" i="31"/>
  <c r="Q32" i="31"/>
  <c r="O32" i="31"/>
  <c r="C32" i="31"/>
  <c r="A32" i="31"/>
  <c r="Q31" i="31"/>
  <c r="O31" i="31"/>
  <c r="C31" i="31"/>
  <c r="A31" i="31"/>
  <c r="Q28" i="31"/>
  <c r="O28" i="31"/>
  <c r="C28" i="31"/>
  <c r="A28" i="31"/>
  <c r="Q27" i="31"/>
  <c r="O27" i="31"/>
  <c r="C27" i="31"/>
  <c r="A27" i="31"/>
  <c r="Q26" i="31"/>
  <c r="O26" i="31"/>
  <c r="C26" i="31"/>
  <c r="A26" i="31"/>
  <c r="Q25" i="31"/>
  <c r="O25" i="31"/>
  <c r="C25" i="31"/>
  <c r="J20" i="31"/>
  <c r="I20" i="31"/>
  <c r="J19" i="31"/>
  <c r="I19" i="31"/>
  <c r="J18" i="31"/>
  <c r="I18" i="31"/>
  <c r="J17" i="31"/>
  <c r="I17" i="31"/>
  <c r="J16" i="31"/>
  <c r="I16" i="31"/>
  <c r="K16" i="31"/>
  <c r="J15" i="31"/>
  <c r="I15" i="31"/>
  <c r="K15" i="31"/>
  <c r="J14" i="31"/>
  <c r="I14" i="31"/>
  <c r="K14" i="31"/>
  <c r="D34" i="30"/>
  <c r="B34" i="30"/>
  <c r="D33" i="30"/>
  <c r="B33" i="30"/>
  <c r="D32" i="30"/>
  <c r="B32" i="30"/>
  <c r="M29" i="30"/>
  <c r="K29" i="30"/>
  <c r="D29" i="30"/>
  <c r="B29" i="30"/>
  <c r="M28" i="30"/>
  <c r="K28" i="30"/>
  <c r="D28" i="30"/>
  <c r="B28" i="30"/>
  <c r="M27" i="30"/>
  <c r="K27" i="30"/>
  <c r="D27" i="30"/>
  <c r="B27" i="30"/>
  <c r="M24" i="30"/>
  <c r="K24" i="30"/>
  <c r="D24" i="30"/>
  <c r="B24" i="30"/>
  <c r="M23" i="30"/>
  <c r="K23" i="30"/>
  <c r="D23" i="30"/>
  <c r="B23" i="30"/>
  <c r="D22" i="30"/>
  <c r="B22" i="30"/>
  <c r="H18" i="30"/>
  <c r="G18" i="30"/>
  <c r="I18" i="30"/>
  <c r="F18" i="30"/>
  <c r="E18" i="30"/>
  <c r="D18" i="30"/>
  <c r="H17" i="30"/>
  <c r="G17" i="30"/>
  <c r="F17" i="30"/>
  <c r="E17" i="30"/>
  <c r="D17" i="30"/>
  <c r="H16" i="30"/>
  <c r="G16" i="30"/>
  <c r="F16" i="30"/>
  <c r="E16" i="30"/>
  <c r="D16" i="30"/>
  <c r="H15" i="30"/>
  <c r="G15" i="30"/>
  <c r="I15" i="30"/>
  <c r="F15" i="30"/>
  <c r="E15" i="30"/>
  <c r="D15" i="30"/>
  <c r="H14" i="30"/>
  <c r="G14" i="30"/>
  <c r="I14" i="30"/>
  <c r="F14" i="30"/>
  <c r="E14" i="30"/>
  <c r="D14" i="30"/>
  <c r="I17" i="30"/>
  <c r="I16" i="30"/>
  <c r="K16" i="33"/>
  <c r="H19" i="33"/>
  <c r="H20" i="33"/>
  <c r="K21" i="34"/>
  <c r="H17" i="33"/>
  <c r="K19" i="34"/>
  <c r="H18" i="34"/>
  <c r="H20" i="34"/>
  <c r="H21" i="34"/>
  <c r="K18" i="34"/>
  <c r="K17" i="31"/>
  <c r="K19" i="31"/>
  <c r="K18" i="31"/>
  <c r="K20" i="31"/>
  <c r="D18" i="19"/>
  <c r="D16" i="19"/>
  <c r="N25" i="26"/>
  <c r="L25" i="26"/>
  <c r="N24" i="26"/>
  <c r="L24" i="26"/>
  <c r="I24" i="26"/>
  <c r="H24" i="26"/>
  <c r="J24" i="26"/>
  <c r="G24" i="26"/>
  <c r="F24" i="26"/>
  <c r="E24" i="26"/>
  <c r="I23" i="26"/>
  <c r="H23" i="26"/>
  <c r="G23" i="26"/>
  <c r="F23" i="26"/>
  <c r="E23" i="26"/>
  <c r="T22" i="26"/>
  <c r="R22" i="26"/>
  <c r="N22" i="26"/>
  <c r="L22" i="26"/>
  <c r="I22" i="26"/>
  <c r="H22" i="26"/>
  <c r="J22" i="26"/>
  <c r="G22" i="26"/>
  <c r="F22" i="26"/>
  <c r="E22" i="26"/>
  <c r="T21" i="26"/>
  <c r="R21" i="26"/>
  <c r="N21" i="26"/>
  <c r="L21" i="26"/>
  <c r="I21" i="26"/>
  <c r="J21" i="26"/>
  <c r="H21" i="26"/>
  <c r="G21" i="26"/>
  <c r="F21" i="26"/>
  <c r="E21" i="26"/>
  <c r="N17" i="26"/>
  <c r="L17" i="26"/>
  <c r="N16" i="26"/>
  <c r="L16" i="26"/>
  <c r="I15" i="26"/>
  <c r="H15" i="26"/>
  <c r="J15" i="26"/>
  <c r="G15" i="26"/>
  <c r="F15" i="26"/>
  <c r="E15" i="26"/>
  <c r="T14" i="26"/>
  <c r="R14" i="26"/>
  <c r="N14" i="26"/>
  <c r="L14" i="26"/>
  <c r="I14" i="26"/>
  <c r="H14" i="26"/>
  <c r="G14" i="26"/>
  <c r="F14" i="26"/>
  <c r="E14" i="26"/>
  <c r="T13" i="26"/>
  <c r="R13" i="26"/>
  <c r="N13" i="26"/>
  <c r="L13" i="26"/>
  <c r="I13" i="26"/>
  <c r="H13" i="26"/>
  <c r="J13" i="26"/>
  <c r="G13" i="26"/>
  <c r="F13" i="26"/>
  <c r="E13" i="26"/>
  <c r="J14" i="26"/>
  <c r="J23" i="26"/>
  <c r="D34" i="24"/>
  <c r="B34" i="24"/>
  <c r="D33" i="24"/>
  <c r="B33" i="24"/>
  <c r="D32" i="24"/>
  <c r="B32" i="24"/>
  <c r="M29" i="24"/>
  <c r="K29" i="24"/>
  <c r="D29" i="24"/>
  <c r="B29" i="24"/>
  <c r="M28" i="24"/>
  <c r="K28" i="24"/>
  <c r="D28" i="24"/>
  <c r="B28" i="24"/>
  <c r="M27" i="24"/>
  <c r="K27" i="24"/>
  <c r="D27" i="24"/>
  <c r="B27" i="24"/>
  <c r="M24" i="24"/>
  <c r="K24" i="24"/>
  <c r="D24" i="24"/>
  <c r="B24" i="24"/>
  <c r="K23" i="24"/>
  <c r="D23" i="24"/>
  <c r="B23" i="24"/>
  <c r="M22" i="24"/>
  <c r="K22" i="24"/>
  <c r="D22" i="24"/>
  <c r="B22" i="24"/>
  <c r="H18" i="24"/>
  <c r="G18" i="24"/>
  <c r="F18" i="24"/>
  <c r="E18" i="24"/>
  <c r="H17" i="24"/>
  <c r="G17" i="24"/>
  <c r="F17" i="24"/>
  <c r="E17" i="24"/>
  <c r="D17" i="24"/>
  <c r="H16" i="24"/>
  <c r="G16" i="24"/>
  <c r="F16" i="24"/>
  <c r="E16" i="24"/>
  <c r="H15" i="24"/>
  <c r="G15" i="24"/>
  <c r="F15" i="24"/>
  <c r="E15" i="24"/>
  <c r="D15" i="24"/>
  <c r="H14" i="24"/>
  <c r="G14" i="24"/>
  <c r="F14" i="24"/>
  <c r="E14" i="24"/>
  <c r="I18" i="24"/>
  <c r="I15" i="24"/>
  <c r="I16" i="24"/>
  <c r="I14" i="24"/>
  <c r="I17" i="24"/>
  <c r="D34" i="19"/>
  <c r="B34" i="19"/>
  <c r="D33" i="19"/>
  <c r="B33" i="19"/>
  <c r="D32" i="19"/>
  <c r="B32" i="19"/>
  <c r="M29" i="19"/>
  <c r="K29" i="19"/>
  <c r="D29" i="19"/>
  <c r="B29" i="19"/>
  <c r="M28" i="19"/>
  <c r="K28" i="19"/>
  <c r="D28" i="19"/>
  <c r="B28" i="19"/>
  <c r="M27" i="19"/>
  <c r="K27" i="19"/>
  <c r="D27" i="19"/>
  <c r="B27" i="19"/>
  <c r="M24" i="19"/>
  <c r="K24" i="19"/>
  <c r="D24" i="19"/>
  <c r="B24" i="19"/>
  <c r="M23" i="19"/>
  <c r="K23" i="19"/>
  <c r="D23" i="19"/>
  <c r="B23" i="19"/>
  <c r="M22" i="19"/>
  <c r="K22" i="19"/>
  <c r="D22" i="19"/>
  <c r="B22" i="19"/>
  <c r="H19" i="19"/>
  <c r="G19" i="19"/>
  <c r="I19" i="19"/>
  <c r="F19" i="19"/>
  <c r="E19" i="19"/>
  <c r="D19" i="19"/>
  <c r="H18" i="19"/>
  <c r="G18" i="19"/>
  <c r="I18" i="19"/>
  <c r="F18" i="19"/>
  <c r="E18" i="19"/>
  <c r="H17" i="19"/>
  <c r="G17" i="19"/>
  <c r="I17" i="19"/>
  <c r="F17" i="19"/>
  <c r="E17" i="19"/>
  <c r="D17" i="19"/>
  <c r="H16" i="19"/>
  <c r="G16" i="19"/>
  <c r="I16" i="19"/>
  <c r="F16" i="19"/>
  <c r="E16" i="19"/>
  <c r="H15" i="19"/>
  <c r="G15" i="19"/>
  <c r="I15" i="19"/>
  <c r="F15" i="19"/>
  <c r="E15" i="19"/>
  <c r="D15" i="19"/>
  <c r="H14" i="19"/>
  <c r="G14" i="19"/>
  <c r="I14" i="19"/>
  <c r="F14" i="19"/>
  <c r="E14" i="19"/>
  <c r="D1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A26" authorId="0" shapeId="0" xr:uid="{3A58CD0A-04CB-4E5B-859B-D6F55452697A}">
      <text>
        <r>
          <rPr>
            <b/>
            <sz val="9"/>
            <color indexed="81"/>
            <rFont val="Tahoma"/>
            <family val="2"/>
          </rPr>
          <t>Aplazado al 8/03.
13/02
Aplazado al 29/03.
27/03</t>
        </r>
      </text>
    </comment>
    <comment ref="A33" authorId="0" shapeId="0" xr:uid="{82D40DD3-9A6F-46AE-B1CA-EC186EECD6DD}">
      <text>
        <r>
          <rPr>
            <b/>
            <sz val="9"/>
            <color indexed="81"/>
            <rFont val="Tahoma"/>
            <family val="2"/>
          </rPr>
          <t xml:space="preserve">Aplazado por el equipo local, sin fecha prevista.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A25" authorId="0" shapeId="0" xr:uid="{3BB2FBCA-DD2A-45C5-9585-EBC7F161344A}">
      <text>
        <r>
          <rPr>
            <b/>
            <sz val="9"/>
            <color indexed="81"/>
            <rFont val="Tahoma"/>
            <family val="2"/>
          </rPr>
          <t>Eliminatoria empezada y aplazada por lluvia.
En principio fecha alternativa 26/04.
23/02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B33" authorId="0" shapeId="0" xr:uid="{11D1B546-DDD5-40A8-90A5-7027914D5744}">
      <text>
        <r>
          <rPr>
            <b/>
            <sz val="9"/>
            <color indexed="81"/>
            <rFont val="Tahoma"/>
            <family val="2"/>
          </rPr>
          <t>Aplazado por el equipo visitante, sin fecha prevista.
31/03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B23" authorId="0" shapeId="0" xr:uid="{18A81EAF-3857-4CC7-8FEC-D58CC58A91DB}">
      <text>
        <r>
          <rPr>
            <b/>
            <sz val="9"/>
            <color indexed="81"/>
            <rFont val="Tahoma"/>
            <family val="2"/>
          </rPr>
          <t>Eliminatoria empezada y aplazada por lluvia.
Fecha alternativa 01/03.
23/02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54BB8262-93AB-4407-9AA9-3C5EC9C6EE16}">
      <text>
        <r>
          <rPr>
            <b/>
            <sz val="9"/>
            <color indexed="81"/>
            <rFont val="Tahoma"/>
            <family val="2"/>
          </rPr>
          <t>Aplazado por el equipo visitante al 29-30 marzo</t>
        </r>
      </text>
    </comment>
    <comment ref="B28" authorId="0" shapeId="0" xr:uid="{20AB2844-5F25-4D0B-8A87-3291E78A42BE}">
      <text>
        <r>
          <rPr>
            <b/>
            <sz val="9"/>
            <color indexed="81"/>
            <rFont val="Tahoma"/>
            <family val="2"/>
          </rPr>
          <t xml:space="preserve">Aplazado de mutuo acuerdo ak 29/03.
15/03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A33" authorId="0" shapeId="0" xr:uid="{4AD8DD3B-8A73-49C2-A60B-01F7C50D8B31}">
      <text>
        <r>
          <rPr>
            <b/>
            <sz val="9"/>
            <color indexed="81"/>
            <rFont val="Tahoma"/>
            <family val="2"/>
          </rPr>
          <t>Aplazado por el equipo visitante al 15/03.
03/03</t>
        </r>
      </text>
    </comment>
    <comment ref="A44" authorId="0" shapeId="0" xr:uid="{98EAEB10-3D8D-4E8B-9266-3048188CCA7B}">
      <text>
        <r>
          <rPr>
            <b/>
            <sz val="9"/>
            <color indexed="81"/>
            <rFont val="Tahoma"/>
            <family val="2"/>
          </rPr>
          <t>Aplazado por el equipo local al 24/05.
21/02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B23" authorId="0" shapeId="0" xr:uid="{D4F81E3E-EF3F-4FB8-BFDF-2B65448D517C}">
      <text>
        <r>
          <rPr>
            <b/>
            <sz val="9"/>
            <color indexed="81"/>
            <rFont val="Tahoma"/>
            <family val="2"/>
          </rPr>
          <t>Aplazado al 22/03 por mutuo acuerdo.
13/02
Aplazado al 6/04.
20/03</t>
        </r>
      </text>
    </comment>
    <comment ref="B24" authorId="0" shapeId="0" xr:uid="{272B67B1-7CEC-49EC-8C1B-515E6897E25B}">
      <text>
        <r>
          <rPr>
            <b/>
            <sz val="9"/>
            <color indexed="81"/>
            <rFont val="Tahoma"/>
            <family val="2"/>
          </rPr>
          <t xml:space="preserve">Eliminatoria empezada y aplazada por lluvia.
26/02
</t>
        </r>
      </text>
    </comment>
    <comment ref="B29" authorId="0" shapeId="0" xr:uid="{D4ECDF0D-ED96-4BDA-8AFC-DBF9BB71A684}">
      <text>
        <r>
          <rPr>
            <b/>
            <sz val="9"/>
            <color indexed="81"/>
            <rFont val="Tahoma"/>
            <family val="2"/>
          </rPr>
          <t>Aplazado por el equipo local, pendiente fecha alternativa.
11/03</t>
        </r>
      </text>
    </comment>
  </commentList>
</comments>
</file>

<file path=xl/sharedStrings.xml><?xml version="1.0" encoding="utf-8"?>
<sst xmlns="http://schemas.openxmlformats.org/spreadsheetml/2006/main" count="409" uniqueCount="119">
  <si>
    <t>G</t>
  </si>
  <si>
    <t>P</t>
  </si>
  <si>
    <t>J</t>
  </si>
  <si>
    <t xml:space="preserve"> A/F </t>
  </si>
  <si>
    <t xml:space="preserve"> E/C</t>
  </si>
  <si>
    <t>DIF.</t>
  </si>
  <si>
    <t>VS</t>
  </si>
  <si>
    <t>GRUPO A</t>
  </si>
  <si>
    <t>CT LA SALLE</t>
  </si>
  <si>
    <t>DESCANSA</t>
  </si>
  <si>
    <t>PLAYAS SANTA PONSA TC</t>
  </si>
  <si>
    <t>LIGA</t>
  </si>
  <si>
    <t>RKG EQUIPO</t>
  </si>
  <si>
    <t>CS</t>
  </si>
  <si>
    <t>El equipo que quede primero de grupo ganará el campeonato</t>
  </si>
  <si>
    <t>SPORTING TC</t>
  </si>
  <si>
    <t>CT PAGUERA</t>
  </si>
  <si>
    <t>PRINCIPES DE ESPAÑA</t>
  </si>
  <si>
    <t>V+60 MASCULINO</t>
  </si>
  <si>
    <t>V+40 FEMENINO</t>
  </si>
  <si>
    <t>V+50 FEMENINO</t>
  </si>
  <si>
    <t>V+50 MASCULINO</t>
  </si>
  <si>
    <t>V+40 MASCULINO</t>
  </si>
  <si>
    <t>EQUIPOS</t>
  </si>
  <si>
    <t>CLASIF.</t>
  </si>
  <si>
    <t>RKG</t>
  </si>
  <si>
    <t>DISTRIBUCIÓN DE FECHAS</t>
  </si>
  <si>
    <t xml:space="preserve">Las fechas de las confrontaciones se han distribuido siguiendo los siguientes criterios: </t>
  </si>
  <si>
    <t>CAMPEONATO DE MALLORCA POR EQUIPOS VETERANOS 2024</t>
  </si>
  <si>
    <t>Revisar Normativa 2024 respecto a aplazamientos</t>
  </si>
  <si>
    <t>OPEN SPORTINCA</t>
  </si>
  <si>
    <t>FASE GRUPO</t>
  </si>
  <si>
    <t xml:space="preserve">Dos cabezas de serie en cada grupo. Se clasifican para la fase final los dos primeros de cada de cada grupo. </t>
  </si>
  <si>
    <r>
      <t xml:space="preserve">El equipo local deberá enviar el acta a melanie@ftib.es, como máximo, el </t>
    </r>
    <r>
      <rPr>
        <b/>
        <sz val="9"/>
        <rFont val="DIN Pro Light"/>
        <family val="2"/>
      </rPr>
      <t>MARTES</t>
    </r>
    <r>
      <rPr>
        <sz val="9"/>
        <rFont val="DIN Pro Light"/>
        <family val="2"/>
      </rPr>
      <t xml:space="preserve"> siguiente a la fecha programada para la </t>
    </r>
  </si>
  <si>
    <t>confrontación. Si no se ha disputado la confrontación, el equipo local deberá enviar el acta con la fecha alternativa o el motivo del W.O.</t>
  </si>
  <si>
    <r>
      <t xml:space="preserve">En caso de no recibirla se dará por perdedor al equipo local. </t>
    </r>
    <r>
      <rPr>
        <b/>
        <sz val="9"/>
        <rFont val="DIN Pro Light"/>
        <family val="2"/>
      </rPr>
      <t>Los resultados se actualizarán tras cada jornada según estas normas.</t>
    </r>
  </si>
  <si>
    <t>GRUPO B</t>
  </si>
  <si>
    <t>FASE ELIMINATORIA</t>
  </si>
  <si>
    <t>El primero de grupo jugará la semifinal como local</t>
  </si>
  <si>
    <t>1º GRUPO B</t>
  </si>
  <si>
    <t>2º GRUPO A</t>
  </si>
  <si>
    <t>2º GRUPO B</t>
  </si>
  <si>
    <t>1º GRUPO A</t>
  </si>
  <si>
    <t>J2. 2-3 MARZO</t>
  </si>
  <si>
    <t>J3. 6-7 ABRIL</t>
  </si>
  <si>
    <t>Información extraída de www.itftennis.com</t>
  </si>
  <si>
    <t>Información extraída de www.rfet.es</t>
  </si>
  <si>
    <t>18-19 MAYO</t>
  </si>
  <si>
    <t>J1. 24-25 FEBRERO</t>
  </si>
  <si>
    <t>3º GRUPO A</t>
  </si>
  <si>
    <t>3º GRUPO B</t>
  </si>
  <si>
    <t>4º GRUPO B</t>
  </si>
  <si>
    <t>BYE</t>
  </si>
  <si>
    <t>PUESTOS 1º A 4º</t>
  </si>
  <si>
    <t>PUESTOS 5º A 7º</t>
  </si>
  <si>
    <t>OPEN MARRATXI</t>
  </si>
  <si>
    <t>FUTURSPORT BALEAR</t>
  </si>
  <si>
    <t>El tercero de grupo jugará la semifinal como local</t>
  </si>
  <si>
    <t>27-28 ABRIL</t>
  </si>
  <si>
    <t>CAMPEONATO DE MALLORCA POR EQUIPOS VETERANOS 2025</t>
  </si>
  <si>
    <r>
      <t xml:space="preserve">El equipo local deberá enviar el acta, rellenada por ordenador, a </t>
    </r>
    <r>
      <rPr>
        <sz val="10"/>
        <color rgb="FF0070C0"/>
        <rFont val="Aptos"/>
        <family val="2"/>
      </rPr>
      <t>melanie@ftib.es</t>
    </r>
    <r>
      <rPr>
        <sz val="10"/>
        <rFont val="Aptos"/>
        <family val="2"/>
      </rPr>
      <t xml:space="preserve">, como máximo, el martes siguiente a la fecha programada para la </t>
    </r>
  </si>
  <si>
    <r>
      <t xml:space="preserve">confrontación. Si no se ha disputado la confrontación, el equipo local deberá enviar un e-mail con la fecha alternativa o el motivo del W.O., </t>
    </r>
    <r>
      <rPr>
        <u/>
        <sz val="10"/>
        <rFont val="Aptos"/>
        <family val="2"/>
      </rPr>
      <t>con copia al capitán rival.</t>
    </r>
  </si>
  <si>
    <r>
      <t xml:space="preserve">En caso de no recibirla se dará por perdedor al equipo local. </t>
    </r>
    <r>
      <rPr>
        <b/>
        <sz val="10"/>
        <rFont val="Aptos"/>
        <family val="2"/>
      </rPr>
      <t>Los resultados se actualizarán tras cada jornada según estas normas.</t>
    </r>
  </si>
  <si>
    <t>Revisar Normativa 2025 respecto a aplazamientos</t>
  </si>
  <si>
    <r>
      <t xml:space="preserve">El equipo local deberá enviar el acta, rellenada por ordenador, a </t>
    </r>
    <r>
      <rPr>
        <sz val="9"/>
        <color rgb="FF0070C0"/>
        <rFont val="Aptos"/>
        <family val="2"/>
      </rPr>
      <t>melanie@ftib.es</t>
    </r>
    <r>
      <rPr>
        <sz val="9"/>
        <rFont val="Aptos"/>
        <family val="2"/>
      </rPr>
      <t xml:space="preserve">, como máximo, el martes siguiente a la fecha programada para la </t>
    </r>
  </si>
  <si>
    <r>
      <t xml:space="preserve">confrontación. Si no se ha disputado la confrontación, el equipo local deberá enviar un e-mail con la fecha alternativa o el motivo del W.O., </t>
    </r>
    <r>
      <rPr>
        <u/>
        <sz val="9"/>
        <rFont val="Aptos"/>
        <family val="2"/>
      </rPr>
      <t>con copia al capitán rival.</t>
    </r>
  </si>
  <si>
    <r>
      <t xml:space="preserve">En caso de no recibirla se dará por perdedor al equipo local. </t>
    </r>
    <r>
      <rPr>
        <b/>
        <sz val="9"/>
        <rFont val="Aptos"/>
        <family val="2"/>
      </rPr>
      <t>Los resultados se actualizarán tras cada jornada según estas normas.</t>
    </r>
  </si>
  <si>
    <t>V+55 MASCULINO</t>
  </si>
  <si>
    <t>V+35 FEMENINO</t>
  </si>
  <si>
    <t>RAFA NADAL CLUB</t>
  </si>
  <si>
    <t>ACTION TT</t>
  </si>
  <si>
    <t>SANTA MARIA TC</t>
  </si>
  <si>
    <t xml:space="preserve">DELTA TC </t>
  </si>
  <si>
    <t>TC BINISSALEM</t>
  </si>
  <si>
    <t>TM PALMATENIS</t>
  </si>
  <si>
    <t>SOMETIMES TC</t>
  </si>
  <si>
    <t>PLAYAS SANTA PONSA TC "A"</t>
  </si>
  <si>
    <t>PLAYAS SANTA PONSA TC "B"</t>
  </si>
  <si>
    <t>OPEN MARRATXI - SPORTINCA</t>
  </si>
  <si>
    <t>PLAYAS SANTA PONSA - MAGALUF</t>
  </si>
  <si>
    <t>OPEN MARRATXI-SPORTINCA</t>
  </si>
  <si>
    <t>V+60 FEMENINO</t>
  </si>
  <si>
    <t>1. Siempre que sea posible que no coincidan fechas en categorías de edad contiguas.</t>
  </si>
  <si>
    <t>Información extraída de www.ftib.es</t>
  </si>
  <si>
    <t>*5-9 MARZO - ITF MT100 VILAS TA</t>
  </si>
  <si>
    <t>*18-22 MARZO - ITF MT100 CT PAGUERA</t>
  </si>
  <si>
    <t>*2-6 ABRIL - ITF MT100 IBIZA CLUB DE CAMPO</t>
  </si>
  <si>
    <t>*8-11 MAYO - ITF MT100 CT MAHÓN</t>
  </si>
  <si>
    <t>*24 MAYO - 1 JUNIO - CAMPEONATO DE ESPAÑA INDIVIDUAL Y DOBLES</t>
  </si>
  <si>
    <t>*14 - 22 JUNIO - CAMPEONATO DE MALLORCA INDIVIDUAL 1ª FASE</t>
  </si>
  <si>
    <t xml:space="preserve">2. Que no coincidan fechas con torneos del calendario ITF, Campeoantos de Mallorca o Campeonatos de España, dentro de lo posible. El listado es el siguiente: </t>
  </si>
  <si>
    <t>J1. - 15-16 FEBRERO</t>
  </si>
  <si>
    <t>J2.- 1-2 MARZO</t>
  </si>
  <si>
    <t>J3.- 29-30 MARZO</t>
  </si>
  <si>
    <t>J4.- 19-20 ABRIL</t>
  </si>
  <si>
    <t>J5.- 3-4 MAYO</t>
  </si>
  <si>
    <t>J6.- 7-8 JUNIO</t>
  </si>
  <si>
    <t>J7. 28-29 JUNIO</t>
  </si>
  <si>
    <t>J1.- 22-23 FEBRERO</t>
  </si>
  <si>
    <t>J2. - 15-16 MARZO</t>
  </si>
  <si>
    <t>J3.- 12-13 ABRIL</t>
  </si>
  <si>
    <t>J4.- 26-27 ABRIL</t>
  </si>
  <si>
    <t xml:space="preserve">J5.- 17-18 MAYO </t>
  </si>
  <si>
    <t>J7.- 28-29 JUNIO</t>
  </si>
  <si>
    <t>J1.- 15-16 FEBRERO</t>
  </si>
  <si>
    <t xml:space="preserve">J3.- 29-30 MARZO </t>
  </si>
  <si>
    <t xml:space="preserve">J5.- 3-4 MAYO </t>
  </si>
  <si>
    <t xml:space="preserve">J2.- 15-16 MARZO </t>
  </si>
  <si>
    <t xml:space="preserve">J3.- 12-13 ABRIL </t>
  </si>
  <si>
    <t xml:space="preserve">J4.- 26-27 ABRIL </t>
  </si>
  <si>
    <t>J5.- 17-18 MAYO</t>
  </si>
  <si>
    <t xml:space="preserve">J2.- 1-2 MARZO </t>
  </si>
  <si>
    <t xml:space="preserve">J6.- 7-8 JUNIO </t>
  </si>
  <si>
    <t xml:space="preserve">J7.- 28-29 JUNIO </t>
  </si>
  <si>
    <t xml:space="preserve">J1.- 22-23 FEBRERO  </t>
  </si>
  <si>
    <t>J.1.- 1-2 MARZO</t>
  </si>
  <si>
    <t>J.2- 19-20 ABRIL</t>
  </si>
  <si>
    <t>J.3. - 3-4 MAYO</t>
  </si>
  <si>
    <t>w.o.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</si>
</sst>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>
    <font>
      <sz val="11"/>
      <color theme="1"/>
      <name val="Calibri"/>
      <family val="2"/>
      <scheme val="minor"/>
    </font>
    <font>
      <sz val="9"/>
      <name val="Comic Sans MS"/>
      <family val="4"/>
    </font>
    <font>
      <sz val="9"/>
      <name val="DINPro-Bold"/>
      <family val="3"/>
    </font>
    <font>
      <b/>
      <sz val="9"/>
      <name val="DINPro-Bold"/>
      <family val="3"/>
    </font>
    <font>
      <sz val="10"/>
      <name val="Arial"/>
      <family val="2"/>
    </font>
    <font>
      <b/>
      <sz val="10"/>
      <name val="DINPro-Black"/>
      <family val="3"/>
    </font>
    <font>
      <b/>
      <sz val="11"/>
      <color theme="1"/>
      <name val="DINPro-Bold"/>
      <family val="3"/>
    </font>
    <font>
      <sz val="11"/>
      <color theme="1"/>
      <name val="DINPro-Bold"/>
      <family val="3"/>
    </font>
    <font>
      <sz val="10.5"/>
      <color theme="1"/>
      <name val="DINPro-Bold"/>
      <family val="3"/>
    </font>
    <font>
      <sz val="10"/>
      <name val="DINPro-Bold"/>
      <family val="3"/>
    </font>
    <font>
      <u/>
      <sz val="14"/>
      <color theme="1"/>
      <name val="DINPro-Bold"/>
      <family val="3"/>
    </font>
    <font>
      <b/>
      <sz val="9"/>
      <name val="DINPro-Black"/>
      <family val="3"/>
    </font>
    <font>
      <sz val="11"/>
      <name val="DINPro-Bold"/>
      <family val="3"/>
    </font>
    <font>
      <sz val="11"/>
      <name val="Calibri"/>
      <family val="2"/>
      <scheme val="minor"/>
    </font>
    <font>
      <sz val="9"/>
      <name val="DIN Pro Regular"/>
      <family val="2"/>
    </font>
    <font>
      <sz val="11"/>
      <color theme="1"/>
      <name val="DIN Pro Regular"/>
      <family val="2"/>
    </font>
    <font>
      <sz val="9"/>
      <name val="DIN Pro Medium"/>
      <family val="2"/>
    </font>
    <font>
      <b/>
      <sz val="11"/>
      <color theme="1"/>
      <name val="DIN Pro Bold"/>
      <family val="2"/>
    </font>
    <font>
      <b/>
      <sz val="11"/>
      <color theme="1"/>
      <name val="DIN Pro Regular"/>
      <family val="2"/>
    </font>
    <font>
      <sz val="9"/>
      <color theme="1"/>
      <name val="DIN Pro Medium"/>
      <family val="2"/>
    </font>
    <font>
      <sz val="8"/>
      <name val="DINPro-Black"/>
      <family val="3"/>
    </font>
    <font>
      <sz val="12"/>
      <color rgb="FF222222"/>
      <name val="Trebuchet MS"/>
      <family val="2"/>
    </font>
    <font>
      <sz val="9"/>
      <name val="DIN Pro Light"/>
      <family val="2"/>
    </font>
    <font>
      <b/>
      <sz val="9"/>
      <name val="DIN Pro Light"/>
      <family val="2"/>
    </font>
    <font>
      <sz val="9"/>
      <name val="DINPro-Regular"/>
      <family val="3"/>
    </font>
    <font>
      <b/>
      <sz val="9"/>
      <name val="DIN Pro Bold"/>
      <family val="2"/>
    </font>
    <font>
      <sz val="8"/>
      <name val="DINPro-Bold"/>
      <family val="3"/>
    </font>
    <font>
      <sz val="8"/>
      <color rgb="FFFF0000"/>
      <name val="DINPro-Bold"/>
      <family val="3"/>
    </font>
    <font>
      <sz val="11"/>
      <name val="DINPro-Regular"/>
      <family val="3"/>
    </font>
    <font>
      <b/>
      <sz val="11"/>
      <color theme="1"/>
      <name val="DINPro-Regular"/>
      <family val="3"/>
    </font>
    <font>
      <sz val="11"/>
      <color theme="1"/>
      <name val="DINPro-Light"/>
      <family val="3"/>
    </font>
    <font>
      <b/>
      <sz val="9"/>
      <name val="DINPro-Regular"/>
      <family val="3"/>
    </font>
    <font>
      <sz val="11"/>
      <color rgb="FFFF0000"/>
      <name val="DIN Pro Regular"/>
      <family val="2"/>
    </font>
    <font>
      <sz val="9"/>
      <color rgb="FFFF0000"/>
      <name val="DIN Pro Medium"/>
      <family val="2"/>
    </font>
    <font>
      <b/>
      <sz val="9"/>
      <color theme="0"/>
      <name val="DIN Pro Bold"/>
      <family val="2"/>
    </font>
    <font>
      <sz val="10"/>
      <color theme="1"/>
      <name val="DINPro-Light"/>
      <family val="3"/>
    </font>
    <font>
      <sz val="10"/>
      <color theme="1"/>
      <name val="DIN Pro Light"/>
      <family val="2"/>
    </font>
    <font>
      <sz val="10"/>
      <color rgb="FFFF0000"/>
      <name val="DIN Pro Regular"/>
      <family val="2"/>
    </font>
    <font>
      <b/>
      <sz val="11"/>
      <color theme="1"/>
      <name val="DINPro-Light"/>
      <family val="3"/>
    </font>
    <font>
      <b/>
      <sz val="11"/>
      <color theme="1"/>
      <name val="DINPro-Black"/>
      <family val="3"/>
    </font>
    <font>
      <sz val="11"/>
      <color theme="1"/>
      <name val="DINPro-Black"/>
      <family val="3"/>
    </font>
    <font>
      <sz val="11"/>
      <color theme="1"/>
      <name val="Aptos"/>
      <family val="2"/>
    </font>
    <font>
      <u/>
      <sz val="14"/>
      <color theme="1"/>
      <name val="Aptos"/>
      <family val="2"/>
    </font>
    <font>
      <b/>
      <sz val="11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sz val="10"/>
      <color rgb="FF0070C0"/>
      <name val="Aptos"/>
      <family val="2"/>
    </font>
    <font>
      <u/>
      <sz val="10"/>
      <name val="Aptos"/>
      <family val="2"/>
    </font>
    <font>
      <b/>
      <sz val="10"/>
      <name val="Aptos"/>
      <family val="2"/>
    </font>
    <font>
      <sz val="10.5"/>
      <color theme="1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8"/>
      <name val="Aptos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  <font>
      <u/>
      <sz val="16"/>
      <color theme="1"/>
      <name val="Aptos Black"/>
      <family val="2"/>
    </font>
    <font>
      <b/>
      <sz val="12"/>
      <color theme="1"/>
      <name val="Aptos Black"/>
      <family val="2"/>
    </font>
    <font>
      <sz val="9"/>
      <color rgb="FF0070C0"/>
      <name val="Aptos"/>
      <family val="2"/>
    </font>
    <font>
      <sz val="11"/>
      <name val="Aptos"/>
      <family val="2"/>
    </font>
    <font>
      <u/>
      <sz val="9"/>
      <name val="Aptos"/>
      <family val="2"/>
    </font>
    <font>
      <b/>
      <sz val="9"/>
      <color theme="8" tint="-0.249977111117893"/>
      <name val="Aptos"/>
      <family val="2"/>
    </font>
    <font>
      <sz val="9"/>
      <color rgb="FFFF0000"/>
      <name val="Aptos"/>
      <family val="2"/>
    </font>
    <font>
      <sz val="12"/>
      <color rgb="FF222222"/>
      <name val="Aptos"/>
      <family val="2"/>
    </font>
    <font>
      <b/>
      <i/>
      <sz val="10"/>
      <name val="Aptos"/>
      <family val="2"/>
    </font>
    <font>
      <strike/>
      <sz val="8"/>
      <color rgb="FFFF0000"/>
      <name val="Aptos"/>
      <family val="2"/>
    </font>
    <font>
      <sz val="8"/>
      <color rgb="FFFF0000"/>
      <name val="Aptos"/>
      <family val="2"/>
    </font>
    <font>
      <sz val="9"/>
      <color theme="1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6"/>
      <color theme="1"/>
      <name val="Aptos Black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ptos Display"/>
      <family val="2"/>
    </font>
    <font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11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0" fillId="2" borderId="0" xfId="0" applyFont="1" applyFill="1"/>
    <xf numFmtId="0" fontId="12" fillId="2" borderId="0" xfId="0" applyFont="1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5" fillId="2" borderId="0" xfId="0" applyFont="1" applyFill="1"/>
    <xf numFmtId="0" fontId="16" fillId="0" borderId="7" xfId="1" applyFont="1" applyBorder="1" applyAlignment="1">
      <alignment horizontal="center" vertical="center"/>
    </xf>
    <xf numFmtId="0" fontId="16" fillId="0" borderId="11" xfId="1" applyFont="1" applyBorder="1" applyAlignment="1">
      <alignment vertical="center"/>
    </xf>
    <xf numFmtId="0" fontId="16" fillId="2" borderId="7" xfId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6" fillId="0" borderId="7" xfId="1" applyFont="1" applyBorder="1" applyAlignment="1">
      <alignment vertical="center"/>
    </xf>
    <xf numFmtId="0" fontId="16" fillId="2" borderId="7" xfId="1" applyFont="1" applyFill="1" applyBorder="1" applyAlignment="1">
      <alignment horizontal="center" vertical="center"/>
    </xf>
    <xf numFmtId="0" fontId="16" fillId="0" borderId="12" xfId="1" applyFont="1" applyBorder="1" applyAlignment="1">
      <alignment vertical="center"/>
    </xf>
    <xf numFmtId="0" fontId="16" fillId="2" borderId="12" xfId="1" applyFont="1" applyFill="1" applyBorder="1" applyAlignment="1">
      <alignment vertical="center"/>
    </xf>
    <xf numFmtId="0" fontId="16" fillId="2" borderId="11" xfId="1" applyFont="1" applyFill="1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21" fillId="0" borderId="0" xfId="0" applyFont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5" fillId="3" borderId="9" xfId="1" applyFont="1" applyFill="1" applyBorder="1" applyAlignment="1">
      <alignment horizontal="left" vertical="center"/>
    </xf>
    <xf numFmtId="0" fontId="5" fillId="3" borderId="10" xfId="1" applyFont="1" applyFill="1" applyBorder="1" applyAlignment="1">
      <alignment horizontal="left" vertical="center"/>
    </xf>
    <xf numFmtId="0" fontId="26" fillId="0" borderId="0" xfId="1" applyFont="1" applyAlignment="1">
      <alignment vertical="center"/>
    </xf>
    <xf numFmtId="0" fontId="26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28" fillId="2" borderId="0" xfId="0" applyFont="1" applyFill="1"/>
    <xf numFmtId="0" fontId="27" fillId="2" borderId="0" xfId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1" applyFont="1" applyFill="1" applyAlignment="1">
      <alignment horizontal="left" vertical="center"/>
    </xf>
    <xf numFmtId="0" fontId="29" fillId="3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2" borderId="0" xfId="0" applyFont="1" applyFill="1" applyAlignment="1">
      <alignment vertical="top" wrapText="1"/>
    </xf>
    <xf numFmtId="0" fontId="30" fillId="2" borderId="33" xfId="0" applyFont="1" applyFill="1" applyBorder="1"/>
    <xf numFmtId="0" fontId="30" fillId="2" borderId="10" xfId="0" applyFont="1" applyFill="1" applyBorder="1"/>
    <xf numFmtId="0" fontId="30" fillId="2" borderId="34" xfId="0" applyFont="1" applyFill="1" applyBorder="1"/>
    <xf numFmtId="0" fontId="0" fillId="2" borderId="10" xfId="0" applyFill="1" applyBorder="1"/>
    <xf numFmtId="0" fontId="30" fillId="2" borderId="36" xfId="0" applyFont="1" applyFill="1" applyBorder="1"/>
    <xf numFmtId="0" fontId="0" fillId="2" borderId="34" xfId="0" applyFill="1" applyBorder="1"/>
    <xf numFmtId="0" fontId="30" fillId="2" borderId="0" xfId="0" applyFont="1" applyFill="1"/>
    <xf numFmtId="0" fontId="0" fillId="2" borderId="33" xfId="0" applyFill="1" applyBorder="1"/>
    <xf numFmtId="0" fontId="0" fillId="2" borderId="35" xfId="0" applyFill="1" applyBorder="1"/>
    <xf numFmtId="0" fontId="0" fillId="2" borderId="36" xfId="0" applyFill="1" applyBorder="1"/>
    <xf numFmtId="0" fontId="20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25" fillId="3" borderId="26" xfId="0" applyFont="1" applyFill="1" applyBorder="1" applyAlignment="1">
      <alignment vertical="center"/>
    </xf>
    <xf numFmtId="0" fontId="25" fillId="3" borderId="11" xfId="0" applyFont="1" applyFill="1" applyBorder="1" applyAlignment="1">
      <alignment vertical="center"/>
    </xf>
    <xf numFmtId="0" fontId="25" fillId="3" borderId="28" xfId="0" applyFont="1" applyFill="1" applyBorder="1" applyAlignment="1">
      <alignment vertical="center"/>
    </xf>
    <xf numFmtId="0" fontId="33" fillId="0" borderId="7" xfId="1" applyFont="1" applyBorder="1" applyAlignment="1">
      <alignment vertical="center"/>
    </xf>
    <xf numFmtId="0" fontId="33" fillId="2" borderId="11" xfId="1" applyFont="1" applyFill="1" applyBorder="1" applyAlignment="1">
      <alignment vertical="center"/>
    </xf>
    <xf numFmtId="0" fontId="33" fillId="0" borderId="11" xfId="1" applyFont="1" applyBorder="1" applyAlignment="1">
      <alignment vertical="center"/>
    </xf>
    <xf numFmtId="0" fontId="16" fillId="3" borderId="7" xfId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35" fillId="2" borderId="33" xfId="0" applyFont="1" applyFill="1" applyBorder="1"/>
    <xf numFmtId="0" fontId="35" fillId="2" borderId="36" xfId="0" applyFont="1" applyFill="1" applyBorder="1"/>
    <xf numFmtId="0" fontId="38" fillId="2" borderId="36" xfId="0" applyFont="1" applyFill="1" applyBorder="1"/>
    <xf numFmtId="0" fontId="38" fillId="2" borderId="33" xfId="0" applyFont="1" applyFill="1" applyBorder="1"/>
    <xf numFmtId="0" fontId="7" fillId="0" borderId="0" xfId="0" applyFont="1" applyAlignment="1">
      <alignment vertical="center"/>
    </xf>
    <xf numFmtId="0" fontId="40" fillId="2" borderId="0" xfId="0" applyFont="1" applyFill="1" applyAlignment="1">
      <alignment horizontal="left"/>
    </xf>
    <xf numFmtId="0" fontId="41" fillId="2" borderId="0" xfId="0" applyFont="1" applyFill="1"/>
    <xf numFmtId="0" fontId="42" fillId="2" borderId="0" xfId="0" applyFont="1" applyFill="1"/>
    <xf numFmtId="0" fontId="41" fillId="0" borderId="0" xfId="0" applyFont="1"/>
    <xf numFmtId="0" fontId="43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45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46" fillId="3" borderId="0" xfId="0" applyFont="1" applyFill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41" fillId="3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49" fillId="2" borderId="1" xfId="0" applyFont="1" applyFill="1" applyBorder="1" applyAlignment="1">
      <alignment horizontal="center" vertical="center"/>
    </xf>
    <xf numFmtId="0" fontId="49" fillId="3" borderId="9" xfId="1" applyFont="1" applyFill="1" applyBorder="1" applyAlignment="1">
      <alignment horizontal="left" vertical="center"/>
    </xf>
    <xf numFmtId="0" fontId="41" fillId="2" borderId="0" xfId="0" applyFont="1" applyFill="1" applyAlignment="1">
      <alignment horizontal="center" vertical="center"/>
    </xf>
    <xf numFmtId="0" fontId="51" fillId="0" borderId="7" xfId="1" applyFont="1" applyBorder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7" fillId="2" borderId="0" xfId="0" applyFont="1" applyFill="1"/>
    <xf numFmtId="0" fontId="58" fillId="3" borderId="0" xfId="0" applyFont="1" applyFill="1" applyAlignment="1">
      <alignment horizontal="center" vertical="center"/>
    </xf>
    <xf numFmtId="0" fontId="43" fillId="0" borderId="0" xfId="0" applyFont="1" applyAlignment="1">
      <alignment vertical="center"/>
    </xf>
    <xf numFmtId="0" fontId="50" fillId="2" borderId="0" xfId="0" applyFont="1" applyFill="1" applyAlignment="1">
      <alignment horizontal="left" vertical="center"/>
    </xf>
    <xf numFmtId="0" fontId="51" fillId="3" borderId="0" xfId="0" applyFont="1" applyFill="1" applyAlignment="1">
      <alignment horizontal="left" vertical="center"/>
    </xf>
    <xf numFmtId="0" fontId="60" fillId="3" borderId="0" xfId="0" applyFont="1" applyFill="1" applyAlignment="1">
      <alignment vertical="center"/>
    </xf>
    <xf numFmtId="0" fontId="51" fillId="2" borderId="0" xfId="0" applyFont="1" applyFill="1"/>
    <xf numFmtId="0" fontId="49" fillId="2" borderId="1" xfId="0" applyFont="1" applyFill="1" applyBorder="1" applyAlignment="1">
      <alignment vertical="center"/>
    </xf>
    <xf numFmtId="0" fontId="49" fillId="2" borderId="25" xfId="0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9" fillId="3" borderId="25" xfId="0" applyFont="1" applyFill="1" applyBorder="1" applyAlignment="1">
      <alignment horizontal="center" vertical="center"/>
    </xf>
    <xf numFmtId="0" fontId="62" fillId="2" borderId="0" xfId="0" applyFont="1" applyFill="1" applyAlignment="1">
      <alignment horizontal="left" vertical="center"/>
    </xf>
    <xf numFmtId="0" fontId="52" fillId="3" borderId="4" xfId="0" applyFont="1" applyFill="1" applyBorder="1" applyAlignment="1">
      <alignment horizontal="center" vertical="center"/>
    </xf>
    <xf numFmtId="0" fontId="51" fillId="3" borderId="29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/>
    </xf>
    <xf numFmtId="0" fontId="52" fillId="2" borderId="23" xfId="0" applyFont="1" applyFill="1" applyBorder="1" applyAlignment="1">
      <alignment horizontal="center"/>
    </xf>
    <xf numFmtId="0" fontId="52" fillId="3" borderId="6" xfId="0" applyFont="1" applyFill="1" applyBorder="1" applyAlignment="1">
      <alignment horizontal="center" vertical="center"/>
    </xf>
    <xf numFmtId="0" fontId="51" fillId="3" borderId="30" xfId="0" applyFont="1" applyFill="1" applyBorder="1" applyAlignment="1">
      <alignment horizontal="center" vertical="center" wrapText="1"/>
    </xf>
    <xf numFmtId="0" fontId="51" fillId="2" borderId="6" xfId="0" applyFont="1" applyFill="1" applyBorder="1" applyAlignment="1">
      <alignment horizontal="center"/>
    </xf>
    <xf numFmtId="0" fontId="51" fillId="2" borderId="7" xfId="0" applyFont="1" applyFill="1" applyBorder="1" applyAlignment="1">
      <alignment horizontal="center"/>
    </xf>
    <xf numFmtId="0" fontId="52" fillId="2" borderId="17" xfId="0" applyFont="1" applyFill="1" applyBorder="1" applyAlignment="1">
      <alignment horizontal="center"/>
    </xf>
    <xf numFmtId="0" fontId="52" fillId="0" borderId="17" xfId="0" applyFont="1" applyBorder="1" applyAlignment="1">
      <alignment horizontal="center"/>
    </xf>
    <xf numFmtId="0" fontId="52" fillId="3" borderId="8" xfId="0" applyFont="1" applyFill="1" applyBorder="1" applyAlignment="1">
      <alignment horizontal="center" vertical="center"/>
    </xf>
    <xf numFmtId="0" fontId="51" fillId="3" borderId="31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/>
    </xf>
    <xf numFmtId="0" fontId="51" fillId="2" borderId="18" xfId="0" applyFont="1" applyFill="1" applyBorder="1" applyAlignment="1">
      <alignment horizontal="center"/>
    </xf>
    <xf numFmtId="0" fontId="41" fillId="0" borderId="22" xfId="0" applyFont="1" applyBorder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6" fillId="2" borderId="0" xfId="0" applyFont="1" applyFill="1" applyAlignment="1">
      <alignment vertical="center" wrapText="1"/>
    </xf>
    <xf numFmtId="0" fontId="51" fillId="2" borderId="0" xfId="0" applyFont="1" applyFill="1" applyAlignment="1">
      <alignment horizontal="center" vertical="center" wrapText="1"/>
    </xf>
    <xf numFmtId="0" fontId="51" fillId="2" borderId="0" xfId="0" applyFont="1" applyFill="1" applyAlignment="1">
      <alignment horizontal="center"/>
    </xf>
    <xf numFmtId="0" fontId="49" fillId="2" borderId="0" xfId="0" applyFont="1" applyFill="1" applyAlignment="1">
      <alignment horizontal="center" vertical="center"/>
    </xf>
    <xf numFmtId="0" fontId="49" fillId="2" borderId="0" xfId="1" applyFont="1" applyFill="1" applyAlignment="1">
      <alignment horizontal="left"/>
    </xf>
    <xf numFmtId="0" fontId="51" fillId="0" borderId="11" xfId="1" applyFont="1" applyBorder="1"/>
    <xf numFmtId="0" fontId="51" fillId="2" borderId="7" xfId="1" applyFont="1" applyFill="1" applyBorder="1" applyAlignment="1">
      <alignment horizontal="center"/>
    </xf>
    <xf numFmtId="0" fontId="51" fillId="2" borderId="11" xfId="1" applyFont="1" applyFill="1" applyBorder="1"/>
    <xf numFmtId="0" fontId="51" fillId="2" borderId="12" xfId="1" applyFont="1" applyFill="1" applyBorder="1"/>
    <xf numFmtId="0" fontId="51" fillId="2" borderId="27" xfId="1" applyFont="1" applyFill="1" applyBorder="1"/>
    <xf numFmtId="0" fontId="51" fillId="2" borderId="11" xfId="1" applyFont="1" applyFill="1" applyBorder="1" applyAlignment="1">
      <alignment horizontal="center"/>
    </xf>
    <xf numFmtId="0" fontId="51" fillId="0" borderId="27" xfId="1" applyFont="1" applyBorder="1" applyAlignment="1">
      <alignment horizontal="center" vertical="center"/>
    </xf>
    <xf numFmtId="0" fontId="54" fillId="2" borderId="0" xfId="0" applyFont="1" applyFill="1"/>
    <xf numFmtId="16" fontId="54" fillId="0" borderId="0" xfId="0" applyNumberFormat="1" applyFont="1"/>
    <xf numFmtId="0" fontId="51" fillId="2" borderId="0" xfId="1" applyFont="1" applyFill="1"/>
    <xf numFmtId="0" fontId="60" fillId="2" borderId="0" xfId="0" applyFont="1" applyFill="1"/>
    <xf numFmtId="0" fontId="60" fillId="2" borderId="0" xfId="0" applyFont="1" applyFill="1" applyAlignment="1">
      <alignment vertical="center"/>
    </xf>
    <xf numFmtId="0" fontId="60" fillId="0" borderId="0" xfId="0" applyFont="1" applyAlignment="1">
      <alignment vertical="center"/>
    </xf>
    <xf numFmtId="0" fontId="51" fillId="2" borderId="7" xfId="1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64" fillId="0" borderId="0" xfId="0" applyFont="1"/>
    <xf numFmtId="0" fontId="43" fillId="0" borderId="0" xfId="0" applyFont="1" applyAlignment="1">
      <alignment horizontal="center" vertical="center"/>
    </xf>
    <xf numFmtId="0" fontId="52" fillId="3" borderId="26" xfId="0" applyFont="1" applyFill="1" applyBorder="1" applyAlignment="1">
      <alignment vertical="center" wrapText="1"/>
    </xf>
    <xf numFmtId="0" fontId="52" fillId="3" borderId="11" xfId="0" applyFont="1" applyFill="1" applyBorder="1" applyAlignment="1">
      <alignment vertical="center" wrapText="1"/>
    </xf>
    <xf numFmtId="0" fontId="52" fillId="3" borderId="28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15" fillId="0" borderId="0" xfId="0" applyFont="1"/>
    <xf numFmtId="0" fontId="43" fillId="2" borderId="0" xfId="0" applyFont="1" applyFill="1"/>
    <xf numFmtId="0" fontId="65" fillId="3" borderId="14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center" vertical="center" wrapText="1"/>
    </xf>
    <xf numFmtId="0" fontId="52" fillId="3" borderId="13" xfId="0" applyFont="1" applyFill="1" applyBorder="1" applyAlignment="1">
      <alignment horizontal="center" vertical="center" wrapText="1"/>
    </xf>
    <xf numFmtId="0" fontId="52" fillId="3" borderId="5" xfId="0" applyFont="1" applyFill="1" applyBorder="1"/>
    <xf numFmtId="0" fontId="52" fillId="3" borderId="5" xfId="0" applyFont="1" applyFill="1" applyBorder="1" applyAlignment="1">
      <alignment horizontal="center"/>
    </xf>
    <xf numFmtId="0" fontId="51" fillId="2" borderId="23" xfId="0" applyFont="1" applyFill="1" applyBorder="1" applyAlignment="1">
      <alignment horizontal="center"/>
    </xf>
    <xf numFmtId="0" fontId="52" fillId="3" borderId="7" xfId="0" applyFont="1" applyFill="1" applyBorder="1"/>
    <xf numFmtId="0" fontId="52" fillId="3" borderId="7" xfId="0" applyFont="1" applyFill="1" applyBorder="1" applyAlignment="1">
      <alignment horizontal="center"/>
    </xf>
    <xf numFmtId="0" fontId="51" fillId="2" borderId="24" xfId="0" applyFont="1" applyFill="1" applyBorder="1" applyAlignment="1">
      <alignment horizontal="center"/>
    </xf>
    <xf numFmtId="0" fontId="52" fillId="3" borderId="42" xfId="0" applyFont="1" applyFill="1" applyBorder="1"/>
    <xf numFmtId="0" fontId="52" fillId="3" borderId="42" xfId="0" applyFont="1" applyFill="1" applyBorder="1" applyAlignment="1">
      <alignment horizontal="center"/>
    </xf>
    <xf numFmtId="0" fontId="51" fillId="2" borderId="42" xfId="0" applyFont="1" applyFill="1" applyBorder="1" applyAlignment="1">
      <alignment horizontal="center"/>
    </xf>
    <xf numFmtId="0" fontId="52" fillId="3" borderId="41" xfId="0" applyFont="1" applyFill="1" applyBorder="1" applyAlignment="1">
      <alignment horizontal="center" vertical="center"/>
    </xf>
    <xf numFmtId="0" fontId="51" fillId="2" borderId="17" xfId="0" applyFont="1" applyFill="1" applyBorder="1" applyAlignment="1">
      <alignment horizontal="center"/>
    </xf>
    <xf numFmtId="0" fontId="52" fillId="3" borderId="21" xfId="0" applyFont="1" applyFill="1" applyBorder="1"/>
    <xf numFmtId="0" fontId="52" fillId="3" borderId="21" xfId="0" applyFont="1" applyFill="1" applyBorder="1" applyAlignment="1">
      <alignment horizontal="center"/>
    </xf>
    <xf numFmtId="0" fontId="51" fillId="2" borderId="21" xfId="0" applyFont="1" applyFill="1" applyBorder="1" applyAlignment="1">
      <alignment horizontal="center"/>
    </xf>
    <xf numFmtId="0" fontId="51" fillId="2" borderId="19" xfId="0" applyFont="1" applyFill="1" applyBorder="1" applyAlignment="1">
      <alignment horizontal="center"/>
    </xf>
    <xf numFmtId="0" fontId="52" fillId="0" borderId="0" xfId="0" applyFont="1" applyAlignment="1">
      <alignment horizontal="center" vertical="center"/>
    </xf>
    <xf numFmtId="0" fontId="53" fillId="2" borderId="0" xfId="0" applyFont="1" applyFill="1"/>
    <xf numFmtId="0" fontId="51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49" fillId="3" borderId="10" xfId="1" applyFont="1" applyFill="1" applyBorder="1" applyAlignment="1">
      <alignment horizontal="left"/>
    </xf>
    <xf numFmtId="0" fontId="49" fillId="3" borderId="7" xfId="1" applyFont="1" applyFill="1" applyBorder="1" applyAlignment="1">
      <alignment horizontal="left" vertical="center"/>
    </xf>
    <xf numFmtId="0" fontId="52" fillId="3" borderId="43" xfId="0" applyFont="1" applyFill="1" applyBorder="1" applyAlignment="1">
      <alignment horizontal="center" vertical="center"/>
    </xf>
    <xf numFmtId="0" fontId="51" fillId="2" borderId="2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51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center" vertical="center"/>
    </xf>
    <xf numFmtId="0" fontId="52" fillId="3" borderId="32" xfId="0" applyFont="1" applyFill="1" applyBorder="1" applyAlignment="1">
      <alignment horizontal="center" vertical="center"/>
    </xf>
    <xf numFmtId="0" fontId="52" fillId="3" borderId="44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center" vertical="center"/>
    </xf>
    <xf numFmtId="0" fontId="51" fillId="2" borderId="0" xfId="1" applyFont="1" applyFill="1" applyAlignment="1">
      <alignment vertical="center"/>
    </xf>
    <xf numFmtId="0" fontId="54" fillId="2" borderId="0" xfId="0" applyFont="1" applyFill="1" applyAlignment="1">
      <alignment vertical="center"/>
    </xf>
    <xf numFmtId="0" fontId="51" fillId="2" borderId="7" xfId="0" applyFont="1" applyFill="1" applyBorder="1" applyAlignment="1">
      <alignment horizontal="center" vertical="center"/>
    </xf>
    <xf numFmtId="0" fontId="51" fillId="2" borderId="17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51" fillId="2" borderId="18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66" fillId="2" borderId="0" xfId="0" applyFont="1" applyFill="1" applyAlignment="1">
      <alignment horizontal="left" vertical="center"/>
    </xf>
    <xf numFmtId="0" fontId="67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51" fillId="2" borderId="2" xfId="0" applyFont="1" applyFill="1" applyBorder="1" applyAlignment="1">
      <alignment horizontal="center" vertical="center"/>
    </xf>
    <xf numFmtId="0" fontId="51" fillId="2" borderId="16" xfId="0" applyFont="1" applyFill="1" applyBorder="1" applyAlignment="1">
      <alignment horizontal="center" vertical="center"/>
    </xf>
    <xf numFmtId="0" fontId="51" fillId="2" borderId="21" xfId="0" applyFont="1" applyFill="1" applyBorder="1" applyAlignment="1">
      <alignment horizontal="center" vertical="center"/>
    </xf>
    <xf numFmtId="0" fontId="51" fillId="2" borderId="22" xfId="0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4" fillId="2" borderId="7" xfId="0" applyFont="1" applyFill="1" applyBorder="1" applyAlignment="1">
      <alignment horizontal="center" vertical="center"/>
    </xf>
    <xf numFmtId="0" fontId="51" fillId="0" borderId="11" xfId="1" applyFont="1" applyBorder="1" applyAlignment="1">
      <alignment vertical="center"/>
    </xf>
    <xf numFmtId="0" fontId="51" fillId="0" borderId="7" xfId="1" applyFont="1" applyBorder="1" applyAlignment="1">
      <alignment horizontal="center"/>
    </xf>
    <xf numFmtId="0" fontId="51" fillId="0" borderId="7" xfId="1" applyFont="1" applyBorder="1" applyAlignment="1">
      <alignment vertical="center"/>
    </xf>
    <xf numFmtId="0" fontId="41" fillId="2" borderId="7" xfId="0" applyFont="1" applyFill="1" applyBorder="1" applyAlignment="1">
      <alignment vertical="center"/>
    </xf>
    <xf numFmtId="0" fontId="63" fillId="0" borderId="11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/>
    </xf>
    <xf numFmtId="0" fontId="52" fillId="3" borderId="29" xfId="0" applyFont="1" applyFill="1" applyBorder="1" applyAlignment="1">
      <alignment horizontal="center" vertical="center" wrapText="1"/>
    </xf>
    <xf numFmtId="0" fontId="52" fillId="3" borderId="30" xfId="0" applyFont="1" applyFill="1" applyBorder="1" applyAlignment="1">
      <alignment horizontal="center" vertical="center" wrapText="1"/>
    </xf>
    <xf numFmtId="0" fontId="52" fillId="3" borderId="31" xfId="0" applyFont="1" applyFill="1" applyBorder="1" applyAlignment="1">
      <alignment horizontal="center" vertical="center" wrapText="1"/>
    </xf>
    <xf numFmtId="0" fontId="49" fillId="0" borderId="0" xfId="1" applyFont="1" applyAlignment="1">
      <alignment horizontal="left" vertical="center"/>
    </xf>
    <xf numFmtId="0" fontId="51" fillId="0" borderId="27" xfId="1" applyFont="1" applyBorder="1" applyAlignment="1">
      <alignment horizontal="center"/>
    </xf>
    <xf numFmtId="0" fontId="49" fillId="0" borderId="0" xfId="1" applyFont="1" applyAlignment="1">
      <alignment horizontal="left"/>
    </xf>
    <xf numFmtId="0" fontId="51" fillId="2" borderId="11" xfId="1" applyFont="1" applyFill="1" applyBorder="1" applyAlignment="1">
      <alignment vertical="center"/>
    </xf>
    <xf numFmtId="0" fontId="51" fillId="2" borderId="12" xfId="1" applyFont="1" applyFill="1" applyBorder="1" applyAlignment="1">
      <alignment vertical="center"/>
    </xf>
    <xf numFmtId="0" fontId="51" fillId="2" borderId="27" xfId="1" applyFont="1" applyFill="1" applyBorder="1" applyAlignment="1">
      <alignment vertical="center"/>
    </xf>
    <xf numFmtId="0" fontId="51" fillId="2" borderId="11" xfId="1" applyFont="1" applyFill="1" applyBorder="1" applyAlignment="1">
      <alignment horizontal="center" vertical="center"/>
    </xf>
    <xf numFmtId="16" fontId="54" fillId="0" borderId="0" xfId="0" applyNumberFormat="1" applyFont="1" applyAlignment="1">
      <alignment vertical="center"/>
    </xf>
    <xf numFmtId="0" fontId="51" fillId="2" borderId="7" xfId="1" applyFont="1" applyFill="1" applyBorder="1" applyAlignment="1">
      <alignment vertical="center"/>
    </xf>
    <xf numFmtId="0" fontId="54" fillId="2" borderId="27" xfId="0" applyFont="1" applyFill="1" applyBorder="1" applyAlignment="1">
      <alignment horizontal="center" vertical="center"/>
    </xf>
    <xf numFmtId="0" fontId="51" fillId="0" borderId="7" xfId="1" applyFont="1" applyBorder="1" applyAlignment="1">
      <alignment horizontal="left" vertical="center"/>
    </xf>
    <xf numFmtId="0" fontId="52" fillId="3" borderId="5" xfId="0" applyFont="1" applyFill="1" applyBorder="1" applyAlignment="1">
      <alignment vertical="center"/>
    </xf>
    <xf numFmtId="0" fontId="52" fillId="3" borderId="7" xfId="0" applyFont="1" applyFill="1" applyBorder="1" applyAlignment="1">
      <alignment vertical="center"/>
    </xf>
    <xf numFmtId="0" fontId="52" fillId="3" borderId="18" xfId="0" applyFont="1" applyFill="1" applyBorder="1" applyAlignment="1">
      <alignment vertical="center"/>
    </xf>
    <xf numFmtId="0" fontId="52" fillId="3" borderId="5" xfId="0" applyFont="1" applyFill="1" applyBorder="1" applyAlignment="1">
      <alignment horizontal="center" vertical="center"/>
    </xf>
    <xf numFmtId="0" fontId="52" fillId="3" borderId="7" xfId="0" applyFont="1" applyFill="1" applyBorder="1" applyAlignment="1">
      <alignment horizontal="center" vertical="center"/>
    </xf>
    <xf numFmtId="0" fontId="52" fillId="3" borderId="18" xfId="0" applyFont="1" applyFill="1" applyBorder="1" applyAlignment="1">
      <alignment horizontal="center" vertical="center"/>
    </xf>
    <xf numFmtId="0" fontId="52" fillId="3" borderId="9" xfId="1" applyFont="1" applyFill="1" applyBorder="1" applyAlignment="1">
      <alignment horizontal="left" vertical="center"/>
    </xf>
    <xf numFmtId="0" fontId="52" fillId="3" borderId="10" xfId="1" applyFont="1" applyFill="1" applyBorder="1" applyAlignment="1">
      <alignment horizontal="center" vertical="center"/>
    </xf>
    <xf numFmtId="0" fontId="52" fillId="2" borderId="0" xfId="1" applyFont="1" applyFill="1" applyAlignment="1">
      <alignment horizontal="left" vertical="center"/>
    </xf>
    <xf numFmtId="0" fontId="54" fillId="0" borderId="0" xfId="0" applyFont="1" applyAlignment="1">
      <alignment vertical="center"/>
    </xf>
    <xf numFmtId="0" fontId="68" fillId="0" borderId="0" xfId="0" applyFont="1" applyAlignment="1">
      <alignment horizontal="center"/>
    </xf>
    <xf numFmtId="0" fontId="68" fillId="0" borderId="0" xfId="0" applyFont="1"/>
    <xf numFmtId="0" fontId="71" fillId="0" borderId="0" xfId="0" applyFont="1"/>
    <xf numFmtId="0" fontId="70" fillId="0" borderId="0" xfId="0" applyFont="1"/>
    <xf numFmtId="0" fontId="72" fillId="0" borderId="0" xfId="0" applyFont="1"/>
    <xf numFmtId="0" fontId="69" fillId="0" borderId="0" xfId="0" applyFont="1"/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5" fillId="0" borderId="7" xfId="1" applyFont="1" applyBorder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/>
    </xf>
    <xf numFmtId="0" fontId="51" fillId="2" borderId="0" xfId="1" applyFont="1" applyFill="1" applyAlignment="1">
      <alignment horizontal="center"/>
    </xf>
    <xf numFmtId="0" fontId="50" fillId="2" borderId="0" xfId="0" applyFont="1" applyFill="1" applyAlignment="1">
      <alignment horizontal="left" vertical="center"/>
    </xf>
    <xf numFmtId="0" fontId="63" fillId="0" borderId="11" xfId="1" applyFont="1" applyBorder="1" applyAlignment="1">
      <alignment horizontal="center" vertical="center"/>
    </xf>
    <xf numFmtId="0" fontId="63" fillId="0" borderId="27" xfId="1" applyFont="1" applyBorder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51" fillId="2" borderId="7" xfId="1" applyFont="1" applyFill="1" applyBorder="1" applyAlignment="1">
      <alignment horizontal="left" vertical="center"/>
    </xf>
    <xf numFmtId="0" fontId="63" fillId="2" borderId="7" xfId="1" applyFont="1" applyFill="1" applyBorder="1" applyAlignment="1">
      <alignment horizontal="center"/>
    </xf>
    <xf numFmtId="0" fontId="63" fillId="2" borderId="7" xfId="1" applyFont="1" applyFill="1" applyBorder="1" applyAlignment="1">
      <alignment horizontal="center" vertical="center"/>
    </xf>
    <xf numFmtId="0" fontId="63" fillId="2" borderId="11" xfId="1" applyFont="1" applyFill="1" applyBorder="1" applyAlignment="1">
      <alignment horizontal="center"/>
    </xf>
    <xf numFmtId="0" fontId="63" fillId="2" borderId="12" xfId="1" applyFont="1" applyFill="1" applyBorder="1" applyAlignment="1">
      <alignment horizontal="center"/>
    </xf>
    <xf numFmtId="0" fontId="63" fillId="2" borderId="27" xfId="1" applyFont="1" applyFill="1" applyBorder="1" applyAlignment="1">
      <alignment horizontal="center"/>
    </xf>
    <xf numFmtId="0" fontId="51" fillId="0" borderId="11" xfId="1" applyFont="1" applyBorder="1" applyAlignment="1">
      <alignment horizontal="left" vertical="center"/>
    </xf>
    <xf numFmtId="0" fontId="51" fillId="0" borderId="27" xfId="1" applyFont="1" applyBorder="1" applyAlignment="1">
      <alignment horizontal="left" vertical="center"/>
    </xf>
    <xf numFmtId="0" fontId="58" fillId="3" borderId="0" xfId="0" applyFont="1" applyFill="1" applyAlignment="1">
      <alignment horizontal="center" vertical="center"/>
    </xf>
    <xf numFmtId="0" fontId="37" fillId="2" borderId="9" xfId="0" applyFont="1" applyFill="1" applyBorder="1" applyAlignment="1">
      <alignment horizontal="center"/>
    </xf>
    <xf numFmtId="0" fontId="37" fillId="2" borderId="35" xfId="0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"/>
    </xf>
    <xf numFmtId="0" fontId="36" fillId="2" borderId="40" xfId="0" applyFont="1" applyFill="1" applyBorder="1" applyAlignment="1">
      <alignment horizontal="center"/>
    </xf>
    <xf numFmtId="0" fontId="36" fillId="2" borderId="33" xfId="0" applyFont="1" applyFill="1" applyBorder="1" applyAlignment="1">
      <alignment horizontal="center"/>
    </xf>
    <xf numFmtId="0" fontId="36" fillId="2" borderId="36" xfId="0" applyFont="1" applyFill="1" applyBorder="1" applyAlignment="1">
      <alignment horizontal="center"/>
    </xf>
    <xf numFmtId="0" fontId="32" fillId="2" borderId="35" xfId="0" applyFont="1" applyFill="1" applyBorder="1" applyAlignment="1">
      <alignment horizontal="center"/>
    </xf>
    <xf numFmtId="0" fontId="39" fillId="3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354330</xdr:colOff>
      <xdr:row>0</xdr:row>
      <xdr:rowOff>66676</xdr:rowOff>
    </xdr:from>
    <xdr:to>
      <xdr:col>14</xdr:col>
      <xdr:colOff>1049655</xdr:colOff>
      <xdr:row>4</xdr:row>
      <xdr:rowOff>57151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6143899-B8C9-4701-B07C-E8FECB332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583680" y="66676"/>
          <a:ext cx="266319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</xdr:colOff>
      <xdr:row>0</xdr:row>
      <xdr:rowOff>76201</xdr:rowOff>
    </xdr:from>
    <xdr:to>
      <xdr:col>13</xdr:col>
      <xdr:colOff>325755</xdr:colOff>
      <xdr:row>4</xdr:row>
      <xdr:rowOff>59056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2418EF3-4688-4BD1-8F97-10217848A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136005" y="76201"/>
          <a:ext cx="267652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746760</xdr:colOff>
      <xdr:row>0</xdr:row>
      <xdr:rowOff>0</xdr:rowOff>
    </xdr:from>
    <xdr:to>
      <xdr:col>14</xdr:col>
      <xdr:colOff>1905</xdr:colOff>
      <xdr:row>4</xdr:row>
      <xdr:rowOff>131113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4809D96-605B-4ECC-935F-B76AC28E0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781800" y="0"/>
          <a:ext cx="2680335" cy="912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0</xdr:row>
      <xdr:rowOff>85725</xdr:rowOff>
    </xdr:from>
    <xdr:to>
      <xdr:col>13</xdr:col>
      <xdr:colOff>950595</xdr:colOff>
      <xdr:row>5</xdr:row>
      <xdr:rowOff>58723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F61D060-DBC9-4104-854D-1CF4851D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667500" y="85725"/>
          <a:ext cx="2674620" cy="906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1449705</xdr:colOff>
      <xdr:row>0</xdr:row>
      <xdr:rowOff>68581</xdr:rowOff>
    </xdr:from>
    <xdr:to>
      <xdr:col>12</xdr:col>
      <xdr:colOff>238125</xdr:colOff>
      <xdr:row>4</xdr:row>
      <xdr:rowOff>53341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63C4406-A852-42B7-A716-C2EF1EA06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5678805" y="68581"/>
          <a:ext cx="267081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202106</xdr:colOff>
      <xdr:row>0</xdr:row>
      <xdr:rowOff>15411</xdr:rowOff>
    </xdr:from>
    <xdr:to>
      <xdr:col>13</xdr:col>
      <xdr:colOff>1009652</xdr:colOff>
      <xdr:row>4</xdr:row>
      <xdr:rowOff>77930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8D44728B-5D83-47AA-87CA-99B637A6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221906" y="15411"/>
          <a:ext cx="3146885" cy="834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244187</xdr:colOff>
      <xdr:row>25</xdr:row>
      <xdr:rowOff>0</xdr:rowOff>
    </xdr:from>
    <xdr:to>
      <xdr:col>3</xdr:col>
      <xdr:colOff>277957</xdr:colOff>
      <xdr:row>28</xdr:row>
      <xdr:rowOff>102538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5172C72-5226-40FE-BD6D-C3F97068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244187" y="5000625"/>
          <a:ext cx="2272145" cy="67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215612</xdr:colOff>
      <xdr:row>35</xdr:row>
      <xdr:rowOff>9525</xdr:rowOff>
    </xdr:from>
    <xdr:to>
      <xdr:col>11</xdr:col>
      <xdr:colOff>1354282</xdr:colOff>
      <xdr:row>38</xdr:row>
      <xdr:rowOff>112063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E74FB978-1863-4772-95CA-25C0BCC7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4387562" y="6267450"/>
          <a:ext cx="1967345" cy="67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644237</xdr:colOff>
      <xdr:row>0</xdr:row>
      <xdr:rowOff>200025</xdr:rowOff>
    </xdr:from>
    <xdr:to>
      <xdr:col>17</xdr:col>
      <xdr:colOff>744682</xdr:colOff>
      <xdr:row>5</xdr:row>
      <xdr:rowOff>159688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B8DCF7E2-90F4-4098-88C5-1EF8E8B4B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7416512" y="200025"/>
          <a:ext cx="2272145" cy="92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53687</xdr:colOff>
      <xdr:row>0</xdr:row>
      <xdr:rowOff>76200</xdr:rowOff>
    </xdr:from>
    <xdr:to>
      <xdr:col>17</xdr:col>
      <xdr:colOff>266527</xdr:colOff>
      <xdr:row>4</xdr:row>
      <xdr:rowOff>134923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2B171AB-B640-48CE-A929-44315353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787862" y="76200"/>
          <a:ext cx="2310245" cy="79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1801-EF5D-4CDC-933C-D0C951E98358}">
  <sheetPr>
    <pageSetUpPr fitToPage="1"/>
  </sheetPr>
  <dimension ref="A1:D16"/>
  <sheetViews>
    <sheetView workbookViewId="0">
      <selection activeCell="B22" sqref="B22"/>
    </sheetView>
  </sheetViews>
  <sheetFormatPr baseColWidth="10" defaultRowHeight="14.4"/>
  <cols>
    <col min="1" max="1" width="40.5546875" customWidth="1"/>
  </cols>
  <sheetData>
    <row r="1" spans="1:4" s="111" customFormat="1" ht="21">
      <c r="A1" s="280" t="s">
        <v>26</v>
      </c>
    </row>
    <row r="2" spans="1:4" s="281" customFormat="1" ht="20.100000000000001" customHeight="1">
      <c r="A2" s="281" t="s">
        <v>27</v>
      </c>
    </row>
    <row r="3" spans="1:4" s="281" customFormat="1" ht="20.100000000000001" customHeight="1">
      <c r="A3" s="281" t="s">
        <v>82</v>
      </c>
    </row>
    <row r="4" spans="1:4" s="281" customFormat="1" ht="19.2" customHeight="1">
      <c r="A4" s="281" t="s">
        <v>90</v>
      </c>
    </row>
    <row r="5" spans="1:4" s="281" customFormat="1" ht="15.6"/>
    <row r="6" spans="1:4" s="281" customFormat="1" ht="15.6">
      <c r="A6" s="283" t="s">
        <v>84</v>
      </c>
      <c r="B6" s="283"/>
    </row>
    <row r="7" spans="1:4" s="281" customFormat="1" ht="15.6">
      <c r="A7" s="283" t="s">
        <v>85</v>
      </c>
      <c r="B7" s="283"/>
    </row>
    <row r="8" spans="1:4" s="281" customFormat="1" ht="15.6">
      <c r="A8" s="283" t="s">
        <v>86</v>
      </c>
      <c r="B8" s="283"/>
    </row>
    <row r="9" spans="1:4" s="281" customFormat="1" ht="12.75" customHeight="1">
      <c r="A9" s="284" t="s">
        <v>87</v>
      </c>
      <c r="B9" s="283"/>
    </row>
    <row r="10" spans="1:4" s="281" customFormat="1" ht="15.6">
      <c r="A10" s="285" t="s">
        <v>45</v>
      </c>
    </row>
    <row r="11" spans="1:4" s="281" customFormat="1" ht="15.6"/>
    <row r="12" spans="1:4" s="281" customFormat="1" ht="15.6">
      <c r="A12" s="283" t="s">
        <v>88</v>
      </c>
      <c r="B12" s="283"/>
      <c r="C12" s="283"/>
      <c r="D12" s="283"/>
    </row>
    <row r="13" spans="1:4" s="282" customFormat="1" ht="15.6">
      <c r="A13" s="281" t="s">
        <v>46</v>
      </c>
      <c r="B13" s="281"/>
      <c r="C13" s="281"/>
    </row>
    <row r="14" spans="1:4" s="282" customFormat="1" ht="15.6">
      <c r="A14" s="281"/>
      <c r="B14" s="281"/>
      <c r="C14" s="281"/>
    </row>
    <row r="15" spans="1:4" s="282" customFormat="1" ht="15.6">
      <c r="A15" s="283" t="s">
        <v>89</v>
      </c>
      <c r="B15" s="281"/>
      <c r="C15" s="281"/>
    </row>
    <row r="16" spans="1:4" ht="15.6">
      <c r="A16" s="281" t="s">
        <v>83</v>
      </c>
      <c r="B16" s="281"/>
      <c r="C16" s="281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3753-1C66-4AC5-B551-7858804892CB}">
  <sheetPr>
    <pageSetUpPr fitToPage="1"/>
  </sheetPr>
  <dimension ref="A1:V102"/>
  <sheetViews>
    <sheetView showGridLines="0" tabSelected="1" workbookViewId="0">
      <selection activeCell="J35" sqref="J35"/>
    </sheetView>
  </sheetViews>
  <sheetFormatPr baseColWidth="10" defaultRowHeight="14.4"/>
  <cols>
    <col min="1" max="1" width="24.5546875" customWidth="1"/>
    <col min="2" max="2" width="4.44140625" customWidth="1"/>
    <col min="3" max="3" width="5" customWidth="1"/>
    <col min="4" max="4" width="19.5546875" customWidth="1"/>
    <col min="5" max="5" width="6.6640625" customWidth="1"/>
    <col min="6" max="6" width="6.44140625" customWidth="1"/>
    <col min="7" max="7" width="5.88671875" customWidth="1"/>
    <col min="8" max="11" width="6.109375" customWidth="1"/>
    <col min="12" max="12" width="9.109375" customWidth="1"/>
    <col min="13" max="14" width="6.6640625" customWidth="1"/>
    <col min="15" max="15" width="24.109375" customWidth="1"/>
    <col min="16" max="16" width="4.33203125" customWidth="1"/>
    <col min="17" max="17" width="24.44140625" customWidth="1"/>
    <col min="18" max="18" width="6.109375" customWidth="1"/>
    <col min="19" max="19" width="5.88671875" customWidth="1"/>
    <col min="20" max="20" width="11.88671875" customWidth="1"/>
    <col min="21" max="21" width="5.5546875" customWidth="1"/>
    <col min="253" max="253" width="3.6640625" customWidth="1"/>
    <col min="254" max="254" width="22.6640625" customWidth="1"/>
    <col min="255" max="255" width="3.88671875" customWidth="1"/>
    <col min="256" max="256" width="4" customWidth="1"/>
    <col min="257" max="257" width="3.5546875" customWidth="1"/>
    <col min="258" max="258" width="5" customWidth="1"/>
    <col min="259" max="259" width="4.44140625" customWidth="1"/>
    <col min="260" max="260" width="5.109375" customWidth="1"/>
    <col min="261" max="261" width="2.88671875" customWidth="1"/>
    <col min="262" max="262" width="23.6640625" customWidth="1"/>
    <col min="263" max="263" width="3" customWidth="1"/>
    <col min="264" max="264" width="22.6640625" customWidth="1"/>
    <col min="265" max="266" width="3.33203125" customWidth="1"/>
    <col min="267" max="267" width="2.88671875" customWidth="1"/>
    <col min="268" max="268" width="19.5546875" customWidth="1"/>
    <col min="269" max="269" width="2.6640625" customWidth="1"/>
    <col min="270" max="270" width="23" customWidth="1"/>
    <col min="271" max="271" width="3.44140625" customWidth="1"/>
    <col min="272" max="272" width="3.5546875" customWidth="1"/>
    <col min="509" max="509" width="3.6640625" customWidth="1"/>
    <col min="510" max="510" width="22.6640625" customWidth="1"/>
    <col min="511" max="511" width="3.88671875" customWidth="1"/>
    <col min="512" max="512" width="4" customWidth="1"/>
    <col min="513" max="513" width="3.5546875" customWidth="1"/>
    <col min="514" max="514" width="5" customWidth="1"/>
    <col min="515" max="515" width="4.44140625" customWidth="1"/>
    <col min="516" max="516" width="5.109375" customWidth="1"/>
    <col min="517" max="517" width="2.88671875" customWidth="1"/>
    <col min="518" max="518" width="23.6640625" customWidth="1"/>
    <col min="519" max="519" width="3" customWidth="1"/>
    <col min="520" max="520" width="22.6640625" customWidth="1"/>
    <col min="521" max="522" width="3.33203125" customWidth="1"/>
    <col min="523" max="523" width="2.88671875" customWidth="1"/>
    <col min="524" max="524" width="19.5546875" customWidth="1"/>
    <col min="525" max="525" width="2.6640625" customWidth="1"/>
    <col min="526" max="526" width="23" customWidth="1"/>
    <col min="527" max="527" width="3.44140625" customWidth="1"/>
    <col min="528" max="528" width="3.5546875" customWidth="1"/>
    <col min="765" max="765" width="3.6640625" customWidth="1"/>
    <col min="766" max="766" width="22.6640625" customWidth="1"/>
    <col min="767" max="767" width="3.88671875" customWidth="1"/>
    <col min="768" max="768" width="4" customWidth="1"/>
    <col min="769" max="769" width="3.5546875" customWidth="1"/>
    <col min="770" max="770" width="5" customWidth="1"/>
    <col min="771" max="771" width="4.44140625" customWidth="1"/>
    <col min="772" max="772" width="5.109375" customWidth="1"/>
    <col min="773" max="773" width="2.88671875" customWidth="1"/>
    <col min="774" max="774" width="23.6640625" customWidth="1"/>
    <col min="775" max="775" width="3" customWidth="1"/>
    <col min="776" max="776" width="22.6640625" customWidth="1"/>
    <col min="777" max="778" width="3.33203125" customWidth="1"/>
    <col min="779" max="779" width="2.88671875" customWidth="1"/>
    <col min="780" max="780" width="19.5546875" customWidth="1"/>
    <col min="781" max="781" width="2.6640625" customWidth="1"/>
    <col min="782" max="782" width="23" customWidth="1"/>
    <col min="783" max="783" width="3.44140625" customWidth="1"/>
    <col min="784" max="784" width="3.5546875" customWidth="1"/>
    <col min="1021" max="1021" width="3.6640625" customWidth="1"/>
    <col min="1022" max="1022" width="22.6640625" customWidth="1"/>
    <col min="1023" max="1023" width="3.88671875" customWidth="1"/>
    <col min="1024" max="1024" width="4" customWidth="1"/>
    <col min="1025" max="1025" width="3.5546875" customWidth="1"/>
    <col min="1026" max="1026" width="5" customWidth="1"/>
    <col min="1027" max="1027" width="4.44140625" customWidth="1"/>
    <col min="1028" max="1028" width="5.109375" customWidth="1"/>
    <col min="1029" max="1029" width="2.88671875" customWidth="1"/>
    <col min="1030" max="1030" width="23.6640625" customWidth="1"/>
    <col min="1031" max="1031" width="3" customWidth="1"/>
    <col min="1032" max="1032" width="22.6640625" customWidth="1"/>
    <col min="1033" max="1034" width="3.33203125" customWidth="1"/>
    <col min="1035" max="1035" width="2.88671875" customWidth="1"/>
    <col min="1036" max="1036" width="19.5546875" customWidth="1"/>
    <col min="1037" max="1037" width="2.6640625" customWidth="1"/>
    <col min="1038" max="1038" width="23" customWidth="1"/>
    <col min="1039" max="1039" width="3.44140625" customWidth="1"/>
    <col min="1040" max="1040" width="3.5546875" customWidth="1"/>
    <col min="1277" max="1277" width="3.6640625" customWidth="1"/>
    <col min="1278" max="1278" width="22.6640625" customWidth="1"/>
    <col min="1279" max="1279" width="3.88671875" customWidth="1"/>
    <col min="1280" max="1280" width="4" customWidth="1"/>
    <col min="1281" max="1281" width="3.5546875" customWidth="1"/>
    <col min="1282" max="1282" width="5" customWidth="1"/>
    <col min="1283" max="1283" width="4.44140625" customWidth="1"/>
    <col min="1284" max="1284" width="5.109375" customWidth="1"/>
    <col min="1285" max="1285" width="2.88671875" customWidth="1"/>
    <col min="1286" max="1286" width="23.6640625" customWidth="1"/>
    <col min="1287" max="1287" width="3" customWidth="1"/>
    <col min="1288" max="1288" width="22.6640625" customWidth="1"/>
    <col min="1289" max="1290" width="3.33203125" customWidth="1"/>
    <col min="1291" max="1291" width="2.88671875" customWidth="1"/>
    <col min="1292" max="1292" width="19.5546875" customWidth="1"/>
    <col min="1293" max="1293" width="2.6640625" customWidth="1"/>
    <col min="1294" max="1294" width="23" customWidth="1"/>
    <col min="1295" max="1295" width="3.44140625" customWidth="1"/>
    <col min="1296" max="1296" width="3.5546875" customWidth="1"/>
    <col min="1533" max="1533" width="3.6640625" customWidth="1"/>
    <col min="1534" max="1534" width="22.6640625" customWidth="1"/>
    <col min="1535" max="1535" width="3.88671875" customWidth="1"/>
    <col min="1536" max="1536" width="4" customWidth="1"/>
    <col min="1537" max="1537" width="3.5546875" customWidth="1"/>
    <col min="1538" max="1538" width="5" customWidth="1"/>
    <col min="1539" max="1539" width="4.44140625" customWidth="1"/>
    <col min="1540" max="1540" width="5.109375" customWidth="1"/>
    <col min="1541" max="1541" width="2.88671875" customWidth="1"/>
    <col min="1542" max="1542" width="23.6640625" customWidth="1"/>
    <col min="1543" max="1543" width="3" customWidth="1"/>
    <col min="1544" max="1544" width="22.6640625" customWidth="1"/>
    <col min="1545" max="1546" width="3.33203125" customWidth="1"/>
    <col min="1547" max="1547" width="2.88671875" customWidth="1"/>
    <col min="1548" max="1548" width="19.5546875" customWidth="1"/>
    <col min="1549" max="1549" width="2.6640625" customWidth="1"/>
    <col min="1550" max="1550" width="23" customWidth="1"/>
    <col min="1551" max="1551" width="3.44140625" customWidth="1"/>
    <col min="1552" max="1552" width="3.5546875" customWidth="1"/>
    <col min="1789" max="1789" width="3.6640625" customWidth="1"/>
    <col min="1790" max="1790" width="22.6640625" customWidth="1"/>
    <col min="1791" max="1791" width="3.88671875" customWidth="1"/>
    <col min="1792" max="1792" width="4" customWidth="1"/>
    <col min="1793" max="1793" width="3.5546875" customWidth="1"/>
    <col min="1794" max="1794" width="5" customWidth="1"/>
    <col min="1795" max="1795" width="4.44140625" customWidth="1"/>
    <col min="1796" max="1796" width="5.109375" customWidth="1"/>
    <col min="1797" max="1797" width="2.88671875" customWidth="1"/>
    <col min="1798" max="1798" width="23.6640625" customWidth="1"/>
    <col min="1799" max="1799" width="3" customWidth="1"/>
    <col min="1800" max="1800" width="22.6640625" customWidth="1"/>
    <col min="1801" max="1802" width="3.33203125" customWidth="1"/>
    <col min="1803" max="1803" width="2.88671875" customWidth="1"/>
    <col min="1804" max="1804" width="19.5546875" customWidth="1"/>
    <col min="1805" max="1805" width="2.6640625" customWidth="1"/>
    <col min="1806" max="1806" width="23" customWidth="1"/>
    <col min="1807" max="1807" width="3.44140625" customWidth="1"/>
    <col min="1808" max="1808" width="3.5546875" customWidth="1"/>
    <col min="2045" max="2045" width="3.6640625" customWidth="1"/>
    <col min="2046" max="2046" width="22.6640625" customWidth="1"/>
    <col min="2047" max="2047" width="3.88671875" customWidth="1"/>
    <col min="2048" max="2048" width="4" customWidth="1"/>
    <col min="2049" max="2049" width="3.5546875" customWidth="1"/>
    <col min="2050" max="2050" width="5" customWidth="1"/>
    <col min="2051" max="2051" width="4.44140625" customWidth="1"/>
    <col min="2052" max="2052" width="5.109375" customWidth="1"/>
    <col min="2053" max="2053" width="2.88671875" customWidth="1"/>
    <col min="2054" max="2054" width="23.6640625" customWidth="1"/>
    <col min="2055" max="2055" width="3" customWidth="1"/>
    <col min="2056" max="2056" width="22.6640625" customWidth="1"/>
    <col min="2057" max="2058" width="3.33203125" customWidth="1"/>
    <col min="2059" max="2059" width="2.88671875" customWidth="1"/>
    <col min="2060" max="2060" width="19.5546875" customWidth="1"/>
    <col min="2061" max="2061" width="2.6640625" customWidth="1"/>
    <col min="2062" max="2062" width="23" customWidth="1"/>
    <col min="2063" max="2063" width="3.44140625" customWidth="1"/>
    <col min="2064" max="2064" width="3.5546875" customWidth="1"/>
    <col min="2301" max="2301" width="3.6640625" customWidth="1"/>
    <col min="2302" max="2302" width="22.6640625" customWidth="1"/>
    <col min="2303" max="2303" width="3.88671875" customWidth="1"/>
    <col min="2304" max="2304" width="4" customWidth="1"/>
    <col min="2305" max="2305" width="3.5546875" customWidth="1"/>
    <col min="2306" max="2306" width="5" customWidth="1"/>
    <col min="2307" max="2307" width="4.44140625" customWidth="1"/>
    <col min="2308" max="2308" width="5.109375" customWidth="1"/>
    <col min="2309" max="2309" width="2.88671875" customWidth="1"/>
    <col min="2310" max="2310" width="23.6640625" customWidth="1"/>
    <col min="2311" max="2311" width="3" customWidth="1"/>
    <col min="2312" max="2312" width="22.6640625" customWidth="1"/>
    <col min="2313" max="2314" width="3.33203125" customWidth="1"/>
    <col min="2315" max="2315" width="2.88671875" customWidth="1"/>
    <col min="2316" max="2316" width="19.5546875" customWidth="1"/>
    <col min="2317" max="2317" width="2.6640625" customWidth="1"/>
    <col min="2318" max="2318" width="23" customWidth="1"/>
    <col min="2319" max="2319" width="3.44140625" customWidth="1"/>
    <col min="2320" max="2320" width="3.5546875" customWidth="1"/>
    <col min="2557" max="2557" width="3.6640625" customWidth="1"/>
    <col min="2558" max="2558" width="22.6640625" customWidth="1"/>
    <col min="2559" max="2559" width="3.88671875" customWidth="1"/>
    <col min="2560" max="2560" width="4" customWidth="1"/>
    <col min="2561" max="2561" width="3.5546875" customWidth="1"/>
    <col min="2562" max="2562" width="5" customWidth="1"/>
    <col min="2563" max="2563" width="4.44140625" customWidth="1"/>
    <col min="2564" max="2564" width="5.109375" customWidth="1"/>
    <col min="2565" max="2565" width="2.88671875" customWidth="1"/>
    <col min="2566" max="2566" width="23.6640625" customWidth="1"/>
    <col min="2567" max="2567" width="3" customWidth="1"/>
    <col min="2568" max="2568" width="22.6640625" customWidth="1"/>
    <col min="2569" max="2570" width="3.33203125" customWidth="1"/>
    <col min="2571" max="2571" width="2.88671875" customWidth="1"/>
    <col min="2572" max="2572" width="19.5546875" customWidth="1"/>
    <col min="2573" max="2573" width="2.6640625" customWidth="1"/>
    <col min="2574" max="2574" width="23" customWidth="1"/>
    <col min="2575" max="2575" width="3.44140625" customWidth="1"/>
    <col min="2576" max="2576" width="3.5546875" customWidth="1"/>
    <col min="2813" max="2813" width="3.6640625" customWidth="1"/>
    <col min="2814" max="2814" width="22.6640625" customWidth="1"/>
    <col min="2815" max="2815" width="3.88671875" customWidth="1"/>
    <col min="2816" max="2816" width="4" customWidth="1"/>
    <col min="2817" max="2817" width="3.5546875" customWidth="1"/>
    <col min="2818" max="2818" width="5" customWidth="1"/>
    <col min="2819" max="2819" width="4.44140625" customWidth="1"/>
    <col min="2820" max="2820" width="5.109375" customWidth="1"/>
    <col min="2821" max="2821" width="2.88671875" customWidth="1"/>
    <col min="2822" max="2822" width="23.6640625" customWidth="1"/>
    <col min="2823" max="2823" width="3" customWidth="1"/>
    <col min="2824" max="2824" width="22.6640625" customWidth="1"/>
    <col min="2825" max="2826" width="3.33203125" customWidth="1"/>
    <col min="2827" max="2827" width="2.88671875" customWidth="1"/>
    <col min="2828" max="2828" width="19.5546875" customWidth="1"/>
    <col min="2829" max="2829" width="2.6640625" customWidth="1"/>
    <col min="2830" max="2830" width="23" customWidth="1"/>
    <col min="2831" max="2831" width="3.44140625" customWidth="1"/>
    <col min="2832" max="2832" width="3.5546875" customWidth="1"/>
    <col min="3069" max="3069" width="3.6640625" customWidth="1"/>
    <col min="3070" max="3070" width="22.6640625" customWidth="1"/>
    <col min="3071" max="3071" width="3.88671875" customWidth="1"/>
    <col min="3072" max="3072" width="4" customWidth="1"/>
    <col min="3073" max="3073" width="3.5546875" customWidth="1"/>
    <col min="3074" max="3074" width="5" customWidth="1"/>
    <col min="3075" max="3075" width="4.44140625" customWidth="1"/>
    <col min="3076" max="3076" width="5.109375" customWidth="1"/>
    <col min="3077" max="3077" width="2.88671875" customWidth="1"/>
    <col min="3078" max="3078" width="23.6640625" customWidth="1"/>
    <col min="3079" max="3079" width="3" customWidth="1"/>
    <col min="3080" max="3080" width="22.6640625" customWidth="1"/>
    <col min="3081" max="3082" width="3.33203125" customWidth="1"/>
    <col min="3083" max="3083" width="2.88671875" customWidth="1"/>
    <col min="3084" max="3084" width="19.5546875" customWidth="1"/>
    <col min="3085" max="3085" width="2.6640625" customWidth="1"/>
    <col min="3086" max="3086" width="23" customWidth="1"/>
    <col min="3087" max="3087" width="3.44140625" customWidth="1"/>
    <col min="3088" max="3088" width="3.5546875" customWidth="1"/>
    <col min="3325" max="3325" width="3.6640625" customWidth="1"/>
    <col min="3326" max="3326" width="22.6640625" customWidth="1"/>
    <col min="3327" max="3327" width="3.88671875" customWidth="1"/>
    <col min="3328" max="3328" width="4" customWidth="1"/>
    <col min="3329" max="3329" width="3.5546875" customWidth="1"/>
    <col min="3330" max="3330" width="5" customWidth="1"/>
    <col min="3331" max="3331" width="4.44140625" customWidth="1"/>
    <col min="3332" max="3332" width="5.109375" customWidth="1"/>
    <col min="3333" max="3333" width="2.88671875" customWidth="1"/>
    <col min="3334" max="3334" width="23.6640625" customWidth="1"/>
    <col min="3335" max="3335" width="3" customWidth="1"/>
    <col min="3336" max="3336" width="22.6640625" customWidth="1"/>
    <col min="3337" max="3338" width="3.33203125" customWidth="1"/>
    <col min="3339" max="3339" width="2.88671875" customWidth="1"/>
    <col min="3340" max="3340" width="19.5546875" customWidth="1"/>
    <col min="3341" max="3341" width="2.6640625" customWidth="1"/>
    <col min="3342" max="3342" width="23" customWidth="1"/>
    <col min="3343" max="3343" width="3.44140625" customWidth="1"/>
    <col min="3344" max="3344" width="3.5546875" customWidth="1"/>
    <col min="3581" max="3581" width="3.6640625" customWidth="1"/>
    <col min="3582" max="3582" width="22.6640625" customWidth="1"/>
    <col min="3583" max="3583" width="3.88671875" customWidth="1"/>
    <col min="3584" max="3584" width="4" customWidth="1"/>
    <col min="3585" max="3585" width="3.5546875" customWidth="1"/>
    <col min="3586" max="3586" width="5" customWidth="1"/>
    <col min="3587" max="3587" width="4.44140625" customWidth="1"/>
    <col min="3588" max="3588" width="5.109375" customWidth="1"/>
    <col min="3589" max="3589" width="2.88671875" customWidth="1"/>
    <col min="3590" max="3590" width="23.6640625" customWidth="1"/>
    <col min="3591" max="3591" width="3" customWidth="1"/>
    <col min="3592" max="3592" width="22.6640625" customWidth="1"/>
    <col min="3593" max="3594" width="3.33203125" customWidth="1"/>
    <col min="3595" max="3595" width="2.88671875" customWidth="1"/>
    <col min="3596" max="3596" width="19.5546875" customWidth="1"/>
    <col min="3597" max="3597" width="2.6640625" customWidth="1"/>
    <col min="3598" max="3598" width="23" customWidth="1"/>
    <col min="3599" max="3599" width="3.44140625" customWidth="1"/>
    <col min="3600" max="3600" width="3.5546875" customWidth="1"/>
    <col min="3837" max="3837" width="3.6640625" customWidth="1"/>
    <col min="3838" max="3838" width="22.6640625" customWidth="1"/>
    <col min="3839" max="3839" width="3.88671875" customWidth="1"/>
    <col min="3840" max="3840" width="4" customWidth="1"/>
    <col min="3841" max="3841" width="3.5546875" customWidth="1"/>
    <col min="3842" max="3842" width="5" customWidth="1"/>
    <col min="3843" max="3843" width="4.44140625" customWidth="1"/>
    <col min="3844" max="3844" width="5.109375" customWidth="1"/>
    <col min="3845" max="3845" width="2.88671875" customWidth="1"/>
    <col min="3846" max="3846" width="23.6640625" customWidth="1"/>
    <col min="3847" max="3847" width="3" customWidth="1"/>
    <col min="3848" max="3848" width="22.6640625" customWidth="1"/>
    <col min="3849" max="3850" width="3.33203125" customWidth="1"/>
    <col min="3851" max="3851" width="2.88671875" customWidth="1"/>
    <col min="3852" max="3852" width="19.5546875" customWidth="1"/>
    <col min="3853" max="3853" width="2.6640625" customWidth="1"/>
    <col min="3854" max="3854" width="23" customWidth="1"/>
    <col min="3855" max="3855" width="3.44140625" customWidth="1"/>
    <col min="3856" max="3856" width="3.5546875" customWidth="1"/>
    <col min="4093" max="4093" width="3.6640625" customWidth="1"/>
    <col min="4094" max="4094" width="22.6640625" customWidth="1"/>
    <col min="4095" max="4095" width="3.88671875" customWidth="1"/>
    <col min="4096" max="4096" width="4" customWidth="1"/>
    <col min="4097" max="4097" width="3.5546875" customWidth="1"/>
    <col min="4098" max="4098" width="5" customWidth="1"/>
    <col min="4099" max="4099" width="4.44140625" customWidth="1"/>
    <col min="4100" max="4100" width="5.109375" customWidth="1"/>
    <col min="4101" max="4101" width="2.88671875" customWidth="1"/>
    <col min="4102" max="4102" width="23.6640625" customWidth="1"/>
    <col min="4103" max="4103" width="3" customWidth="1"/>
    <col min="4104" max="4104" width="22.6640625" customWidth="1"/>
    <col min="4105" max="4106" width="3.33203125" customWidth="1"/>
    <col min="4107" max="4107" width="2.88671875" customWidth="1"/>
    <col min="4108" max="4108" width="19.5546875" customWidth="1"/>
    <col min="4109" max="4109" width="2.6640625" customWidth="1"/>
    <col min="4110" max="4110" width="23" customWidth="1"/>
    <col min="4111" max="4111" width="3.44140625" customWidth="1"/>
    <col min="4112" max="4112" width="3.5546875" customWidth="1"/>
    <col min="4349" max="4349" width="3.6640625" customWidth="1"/>
    <col min="4350" max="4350" width="22.6640625" customWidth="1"/>
    <col min="4351" max="4351" width="3.88671875" customWidth="1"/>
    <col min="4352" max="4352" width="4" customWidth="1"/>
    <col min="4353" max="4353" width="3.5546875" customWidth="1"/>
    <col min="4354" max="4354" width="5" customWidth="1"/>
    <col min="4355" max="4355" width="4.44140625" customWidth="1"/>
    <col min="4356" max="4356" width="5.109375" customWidth="1"/>
    <col min="4357" max="4357" width="2.88671875" customWidth="1"/>
    <col min="4358" max="4358" width="23.6640625" customWidth="1"/>
    <col min="4359" max="4359" width="3" customWidth="1"/>
    <col min="4360" max="4360" width="22.6640625" customWidth="1"/>
    <col min="4361" max="4362" width="3.33203125" customWidth="1"/>
    <col min="4363" max="4363" width="2.88671875" customWidth="1"/>
    <col min="4364" max="4364" width="19.5546875" customWidth="1"/>
    <col min="4365" max="4365" width="2.6640625" customWidth="1"/>
    <col min="4366" max="4366" width="23" customWidth="1"/>
    <col min="4367" max="4367" width="3.44140625" customWidth="1"/>
    <col min="4368" max="4368" width="3.5546875" customWidth="1"/>
    <col min="4605" max="4605" width="3.6640625" customWidth="1"/>
    <col min="4606" max="4606" width="22.6640625" customWidth="1"/>
    <col min="4607" max="4607" width="3.88671875" customWidth="1"/>
    <col min="4608" max="4608" width="4" customWidth="1"/>
    <col min="4609" max="4609" width="3.5546875" customWidth="1"/>
    <col min="4610" max="4610" width="5" customWidth="1"/>
    <col min="4611" max="4611" width="4.44140625" customWidth="1"/>
    <col min="4612" max="4612" width="5.109375" customWidth="1"/>
    <col min="4613" max="4613" width="2.88671875" customWidth="1"/>
    <col min="4614" max="4614" width="23.6640625" customWidth="1"/>
    <col min="4615" max="4615" width="3" customWidth="1"/>
    <col min="4616" max="4616" width="22.6640625" customWidth="1"/>
    <col min="4617" max="4618" width="3.33203125" customWidth="1"/>
    <col min="4619" max="4619" width="2.88671875" customWidth="1"/>
    <col min="4620" max="4620" width="19.5546875" customWidth="1"/>
    <col min="4621" max="4621" width="2.6640625" customWidth="1"/>
    <col min="4622" max="4622" width="23" customWidth="1"/>
    <col min="4623" max="4623" width="3.44140625" customWidth="1"/>
    <col min="4624" max="4624" width="3.5546875" customWidth="1"/>
    <col min="4861" max="4861" width="3.6640625" customWidth="1"/>
    <col min="4862" max="4862" width="22.6640625" customWidth="1"/>
    <col min="4863" max="4863" width="3.88671875" customWidth="1"/>
    <col min="4864" max="4864" width="4" customWidth="1"/>
    <col min="4865" max="4865" width="3.5546875" customWidth="1"/>
    <col min="4866" max="4866" width="5" customWidth="1"/>
    <col min="4867" max="4867" width="4.44140625" customWidth="1"/>
    <col min="4868" max="4868" width="5.109375" customWidth="1"/>
    <col min="4869" max="4869" width="2.88671875" customWidth="1"/>
    <col min="4870" max="4870" width="23.6640625" customWidth="1"/>
    <col min="4871" max="4871" width="3" customWidth="1"/>
    <col min="4872" max="4872" width="22.6640625" customWidth="1"/>
    <col min="4873" max="4874" width="3.33203125" customWidth="1"/>
    <col min="4875" max="4875" width="2.88671875" customWidth="1"/>
    <col min="4876" max="4876" width="19.5546875" customWidth="1"/>
    <col min="4877" max="4877" width="2.6640625" customWidth="1"/>
    <col min="4878" max="4878" width="23" customWidth="1"/>
    <col min="4879" max="4879" width="3.44140625" customWidth="1"/>
    <col min="4880" max="4880" width="3.5546875" customWidth="1"/>
    <col min="5117" max="5117" width="3.6640625" customWidth="1"/>
    <col min="5118" max="5118" width="22.6640625" customWidth="1"/>
    <col min="5119" max="5119" width="3.88671875" customWidth="1"/>
    <col min="5120" max="5120" width="4" customWidth="1"/>
    <col min="5121" max="5121" width="3.5546875" customWidth="1"/>
    <col min="5122" max="5122" width="5" customWidth="1"/>
    <col min="5123" max="5123" width="4.44140625" customWidth="1"/>
    <col min="5124" max="5124" width="5.109375" customWidth="1"/>
    <col min="5125" max="5125" width="2.88671875" customWidth="1"/>
    <col min="5126" max="5126" width="23.6640625" customWidth="1"/>
    <col min="5127" max="5127" width="3" customWidth="1"/>
    <col min="5128" max="5128" width="22.6640625" customWidth="1"/>
    <col min="5129" max="5130" width="3.33203125" customWidth="1"/>
    <col min="5131" max="5131" width="2.88671875" customWidth="1"/>
    <col min="5132" max="5132" width="19.5546875" customWidth="1"/>
    <col min="5133" max="5133" width="2.6640625" customWidth="1"/>
    <col min="5134" max="5134" width="23" customWidth="1"/>
    <col min="5135" max="5135" width="3.44140625" customWidth="1"/>
    <col min="5136" max="5136" width="3.5546875" customWidth="1"/>
    <col min="5373" max="5373" width="3.6640625" customWidth="1"/>
    <col min="5374" max="5374" width="22.6640625" customWidth="1"/>
    <col min="5375" max="5375" width="3.88671875" customWidth="1"/>
    <col min="5376" max="5376" width="4" customWidth="1"/>
    <col min="5377" max="5377" width="3.5546875" customWidth="1"/>
    <col min="5378" max="5378" width="5" customWidth="1"/>
    <col min="5379" max="5379" width="4.44140625" customWidth="1"/>
    <col min="5380" max="5380" width="5.109375" customWidth="1"/>
    <col min="5381" max="5381" width="2.88671875" customWidth="1"/>
    <col min="5382" max="5382" width="23.6640625" customWidth="1"/>
    <col min="5383" max="5383" width="3" customWidth="1"/>
    <col min="5384" max="5384" width="22.6640625" customWidth="1"/>
    <col min="5385" max="5386" width="3.33203125" customWidth="1"/>
    <col min="5387" max="5387" width="2.88671875" customWidth="1"/>
    <col min="5388" max="5388" width="19.5546875" customWidth="1"/>
    <col min="5389" max="5389" width="2.6640625" customWidth="1"/>
    <col min="5390" max="5390" width="23" customWidth="1"/>
    <col min="5391" max="5391" width="3.44140625" customWidth="1"/>
    <col min="5392" max="5392" width="3.5546875" customWidth="1"/>
    <col min="5629" max="5629" width="3.6640625" customWidth="1"/>
    <col min="5630" max="5630" width="22.6640625" customWidth="1"/>
    <col min="5631" max="5631" width="3.88671875" customWidth="1"/>
    <col min="5632" max="5632" width="4" customWidth="1"/>
    <col min="5633" max="5633" width="3.5546875" customWidth="1"/>
    <col min="5634" max="5634" width="5" customWidth="1"/>
    <col min="5635" max="5635" width="4.44140625" customWidth="1"/>
    <col min="5636" max="5636" width="5.109375" customWidth="1"/>
    <col min="5637" max="5637" width="2.88671875" customWidth="1"/>
    <col min="5638" max="5638" width="23.6640625" customWidth="1"/>
    <col min="5639" max="5639" width="3" customWidth="1"/>
    <col min="5640" max="5640" width="22.6640625" customWidth="1"/>
    <col min="5641" max="5642" width="3.33203125" customWidth="1"/>
    <col min="5643" max="5643" width="2.88671875" customWidth="1"/>
    <col min="5644" max="5644" width="19.5546875" customWidth="1"/>
    <col min="5645" max="5645" width="2.6640625" customWidth="1"/>
    <col min="5646" max="5646" width="23" customWidth="1"/>
    <col min="5647" max="5647" width="3.44140625" customWidth="1"/>
    <col min="5648" max="5648" width="3.5546875" customWidth="1"/>
    <col min="5885" max="5885" width="3.6640625" customWidth="1"/>
    <col min="5886" max="5886" width="22.6640625" customWidth="1"/>
    <col min="5887" max="5887" width="3.88671875" customWidth="1"/>
    <col min="5888" max="5888" width="4" customWidth="1"/>
    <col min="5889" max="5889" width="3.5546875" customWidth="1"/>
    <col min="5890" max="5890" width="5" customWidth="1"/>
    <col min="5891" max="5891" width="4.44140625" customWidth="1"/>
    <col min="5892" max="5892" width="5.109375" customWidth="1"/>
    <col min="5893" max="5893" width="2.88671875" customWidth="1"/>
    <col min="5894" max="5894" width="23.6640625" customWidth="1"/>
    <col min="5895" max="5895" width="3" customWidth="1"/>
    <col min="5896" max="5896" width="22.6640625" customWidth="1"/>
    <col min="5897" max="5898" width="3.33203125" customWidth="1"/>
    <col min="5899" max="5899" width="2.88671875" customWidth="1"/>
    <col min="5900" max="5900" width="19.5546875" customWidth="1"/>
    <col min="5901" max="5901" width="2.6640625" customWidth="1"/>
    <col min="5902" max="5902" width="23" customWidth="1"/>
    <col min="5903" max="5903" width="3.44140625" customWidth="1"/>
    <col min="5904" max="5904" width="3.5546875" customWidth="1"/>
    <col min="6141" max="6141" width="3.6640625" customWidth="1"/>
    <col min="6142" max="6142" width="22.6640625" customWidth="1"/>
    <col min="6143" max="6143" width="3.88671875" customWidth="1"/>
    <col min="6144" max="6144" width="4" customWidth="1"/>
    <col min="6145" max="6145" width="3.5546875" customWidth="1"/>
    <col min="6146" max="6146" width="5" customWidth="1"/>
    <col min="6147" max="6147" width="4.44140625" customWidth="1"/>
    <col min="6148" max="6148" width="5.109375" customWidth="1"/>
    <col min="6149" max="6149" width="2.88671875" customWidth="1"/>
    <col min="6150" max="6150" width="23.6640625" customWidth="1"/>
    <col min="6151" max="6151" width="3" customWidth="1"/>
    <col min="6152" max="6152" width="22.6640625" customWidth="1"/>
    <col min="6153" max="6154" width="3.33203125" customWidth="1"/>
    <col min="6155" max="6155" width="2.88671875" customWidth="1"/>
    <col min="6156" max="6156" width="19.5546875" customWidth="1"/>
    <col min="6157" max="6157" width="2.6640625" customWidth="1"/>
    <col min="6158" max="6158" width="23" customWidth="1"/>
    <col min="6159" max="6159" width="3.44140625" customWidth="1"/>
    <col min="6160" max="6160" width="3.5546875" customWidth="1"/>
    <col min="6397" max="6397" width="3.6640625" customWidth="1"/>
    <col min="6398" max="6398" width="22.6640625" customWidth="1"/>
    <col min="6399" max="6399" width="3.88671875" customWidth="1"/>
    <col min="6400" max="6400" width="4" customWidth="1"/>
    <col min="6401" max="6401" width="3.5546875" customWidth="1"/>
    <col min="6402" max="6402" width="5" customWidth="1"/>
    <col min="6403" max="6403" width="4.44140625" customWidth="1"/>
    <col min="6404" max="6404" width="5.109375" customWidth="1"/>
    <col min="6405" max="6405" width="2.88671875" customWidth="1"/>
    <col min="6406" max="6406" width="23.6640625" customWidth="1"/>
    <col min="6407" max="6407" width="3" customWidth="1"/>
    <col min="6408" max="6408" width="22.6640625" customWidth="1"/>
    <col min="6409" max="6410" width="3.33203125" customWidth="1"/>
    <col min="6411" max="6411" width="2.88671875" customWidth="1"/>
    <col min="6412" max="6412" width="19.5546875" customWidth="1"/>
    <col min="6413" max="6413" width="2.6640625" customWidth="1"/>
    <col min="6414" max="6414" width="23" customWidth="1"/>
    <col min="6415" max="6415" width="3.44140625" customWidth="1"/>
    <col min="6416" max="6416" width="3.5546875" customWidth="1"/>
    <col min="6653" max="6653" width="3.6640625" customWidth="1"/>
    <col min="6654" max="6654" width="22.6640625" customWidth="1"/>
    <col min="6655" max="6655" width="3.88671875" customWidth="1"/>
    <col min="6656" max="6656" width="4" customWidth="1"/>
    <col min="6657" max="6657" width="3.5546875" customWidth="1"/>
    <col min="6658" max="6658" width="5" customWidth="1"/>
    <col min="6659" max="6659" width="4.44140625" customWidth="1"/>
    <col min="6660" max="6660" width="5.109375" customWidth="1"/>
    <col min="6661" max="6661" width="2.88671875" customWidth="1"/>
    <col min="6662" max="6662" width="23.6640625" customWidth="1"/>
    <col min="6663" max="6663" width="3" customWidth="1"/>
    <col min="6664" max="6664" width="22.6640625" customWidth="1"/>
    <col min="6665" max="6666" width="3.33203125" customWidth="1"/>
    <col min="6667" max="6667" width="2.88671875" customWidth="1"/>
    <col min="6668" max="6668" width="19.5546875" customWidth="1"/>
    <col min="6669" max="6669" width="2.6640625" customWidth="1"/>
    <col min="6670" max="6670" width="23" customWidth="1"/>
    <col min="6671" max="6671" width="3.44140625" customWidth="1"/>
    <col min="6672" max="6672" width="3.5546875" customWidth="1"/>
    <col min="6909" max="6909" width="3.6640625" customWidth="1"/>
    <col min="6910" max="6910" width="22.6640625" customWidth="1"/>
    <col min="6911" max="6911" width="3.88671875" customWidth="1"/>
    <col min="6912" max="6912" width="4" customWidth="1"/>
    <col min="6913" max="6913" width="3.5546875" customWidth="1"/>
    <col min="6914" max="6914" width="5" customWidth="1"/>
    <col min="6915" max="6915" width="4.44140625" customWidth="1"/>
    <col min="6916" max="6916" width="5.109375" customWidth="1"/>
    <col min="6917" max="6917" width="2.88671875" customWidth="1"/>
    <col min="6918" max="6918" width="23.6640625" customWidth="1"/>
    <col min="6919" max="6919" width="3" customWidth="1"/>
    <col min="6920" max="6920" width="22.6640625" customWidth="1"/>
    <col min="6921" max="6922" width="3.33203125" customWidth="1"/>
    <col min="6923" max="6923" width="2.88671875" customWidth="1"/>
    <col min="6924" max="6924" width="19.5546875" customWidth="1"/>
    <col min="6925" max="6925" width="2.6640625" customWidth="1"/>
    <col min="6926" max="6926" width="23" customWidth="1"/>
    <col min="6927" max="6927" width="3.44140625" customWidth="1"/>
    <col min="6928" max="6928" width="3.5546875" customWidth="1"/>
    <col min="7165" max="7165" width="3.6640625" customWidth="1"/>
    <col min="7166" max="7166" width="22.6640625" customWidth="1"/>
    <col min="7167" max="7167" width="3.88671875" customWidth="1"/>
    <col min="7168" max="7168" width="4" customWidth="1"/>
    <col min="7169" max="7169" width="3.5546875" customWidth="1"/>
    <col min="7170" max="7170" width="5" customWidth="1"/>
    <col min="7171" max="7171" width="4.44140625" customWidth="1"/>
    <col min="7172" max="7172" width="5.109375" customWidth="1"/>
    <col min="7173" max="7173" width="2.88671875" customWidth="1"/>
    <col min="7174" max="7174" width="23.6640625" customWidth="1"/>
    <col min="7175" max="7175" width="3" customWidth="1"/>
    <col min="7176" max="7176" width="22.6640625" customWidth="1"/>
    <col min="7177" max="7178" width="3.33203125" customWidth="1"/>
    <col min="7179" max="7179" width="2.88671875" customWidth="1"/>
    <col min="7180" max="7180" width="19.5546875" customWidth="1"/>
    <col min="7181" max="7181" width="2.6640625" customWidth="1"/>
    <col min="7182" max="7182" width="23" customWidth="1"/>
    <col min="7183" max="7183" width="3.44140625" customWidth="1"/>
    <col min="7184" max="7184" width="3.5546875" customWidth="1"/>
    <col min="7421" max="7421" width="3.6640625" customWidth="1"/>
    <col min="7422" max="7422" width="22.6640625" customWidth="1"/>
    <col min="7423" max="7423" width="3.88671875" customWidth="1"/>
    <col min="7424" max="7424" width="4" customWidth="1"/>
    <col min="7425" max="7425" width="3.5546875" customWidth="1"/>
    <col min="7426" max="7426" width="5" customWidth="1"/>
    <col min="7427" max="7427" width="4.44140625" customWidth="1"/>
    <col min="7428" max="7428" width="5.109375" customWidth="1"/>
    <col min="7429" max="7429" width="2.88671875" customWidth="1"/>
    <col min="7430" max="7430" width="23.6640625" customWidth="1"/>
    <col min="7431" max="7431" width="3" customWidth="1"/>
    <col min="7432" max="7432" width="22.6640625" customWidth="1"/>
    <col min="7433" max="7434" width="3.33203125" customWidth="1"/>
    <col min="7435" max="7435" width="2.88671875" customWidth="1"/>
    <col min="7436" max="7436" width="19.5546875" customWidth="1"/>
    <col min="7437" max="7437" width="2.6640625" customWidth="1"/>
    <col min="7438" max="7438" width="23" customWidth="1"/>
    <col min="7439" max="7439" width="3.44140625" customWidth="1"/>
    <col min="7440" max="7440" width="3.5546875" customWidth="1"/>
    <col min="7677" max="7677" width="3.6640625" customWidth="1"/>
    <col min="7678" max="7678" width="22.6640625" customWidth="1"/>
    <col min="7679" max="7679" width="3.88671875" customWidth="1"/>
    <col min="7680" max="7680" width="4" customWidth="1"/>
    <col min="7681" max="7681" width="3.5546875" customWidth="1"/>
    <col min="7682" max="7682" width="5" customWidth="1"/>
    <col min="7683" max="7683" width="4.44140625" customWidth="1"/>
    <col min="7684" max="7684" width="5.109375" customWidth="1"/>
    <col min="7685" max="7685" width="2.88671875" customWidth="1"/>
    <col min="7686" max="7686" width="23.6640625" customWidth="1"/>
    <col min="7687" max="7687" width="3" customWidth="1"/>
    <col min="7688" max="7688" width="22.6640625" customWidth="1"/>
    <col min="7689" max="7690" width="3.33203125" customWidth="1"/>
    <col min="7691" max="7691" width="2.88671875" customWidth="1"/>
    <col min="7692" max="7692" width="19.5546875" customWidth="1"/>
    <col min="7693" max="7693" width="2.6640625" customWidth="1"/>
    <col min="7694" max="7694" width="23" customWidth="1"/>
    <col min="7695" max="7695" width="3.44140625" customWidth="1"/>
    <col min="7696" max="7696" width="3.5546875" customWidth="1"/>
    <col min="7933" max="7933" width="3.6640625" customWidth="1"/>
    <col min="7934" max="7934" width="22.6640625" customWidth="1"/>
    <col min="7935" max="7935" width="3.88671875" customWidth="1"/>
    <col min="7936" max="7936" width="4" customWidth="1"/>
    <col min="7937" max="7937" width="3.5546875" customWidth="1"/>
    <col min="7938" max="7938" width="5" customWidth="1"/>
    <col min="7939" max="7939" width="4.44140625" customWidth="1"/>
    <col min="7940" max="7940" width="5.109375" customWidth="1"/>
    <col min="7941" max="7941" width="2.88671875" customWidth="1"/>
    <col min="7942" max="7942" width="23.6640625" customWidth="1"/>
    <col min="7943" max="7943" width="3" customWidth="1"/>
    <col min="7944" max="7944" width="22.6640625" customWidth="1"/>
    <col min="7945" max="7946" width="3.33203125" customWidth="1"/>
    <col min="7947" max="7947" width="2.88671875" customWidth="1"/>
    <col min="7948" max="7948" width="19.5546875" customWidth="1"/>
    <col min="7949" max="7949" width="2.6640625" customWidth="1"/>
    <col min="7950" max="7950" width="23" customWidth="1"/>
    <col min="7951" max="7951" width="3.44140625" customWidth="1"/>
    <col min="7952" max="7952" width="3.5546875" customWidth="1"/>
    <col min="8189" max="8189" width="3.6640625" customWidth="1"/>
    <col min="8190" max="8190" width="22.6640625" customWidth="1"/>
    <col min="8191" max="8191" width="3.88671875" customWidth="1"/>
    <col min="8192" max="8192" width="4" customWidth="1"/>
    <col min="8193" max="8193" width="3.5546875" customWidth="1"/>
    <col min="8194" max="8194" width="5" customWidth="1"/>
    <col min="8195" max="8195" width="4.44140625" customWidth="1"/>
    <col min="8196" max="8196" width="5.109375" customWidth="1"/>
    <col min="8197" max="8197" width="2.88671875" customWidth="1"/>
    <col min="8198" max="8198" width="23.6640625" customWidth="1"/>
    <col min="8199" max="8199" width="3" customWidth="1"/>
    <col min="8200" max="8200" width="22.6640625" customWidth="1"/>
    <col min="8201" max="8202" width="3.33203125" customWidth="1"/>
    <col min="8203" max="8203" width="2.88671875" customWidth="1"/>
    <col min="8204" max="8204" width="19.5546875" customWidth="1"/>
    <col min="8205" max="8205" width="2.6640625" customWidth="1"/>
    <col min="8206" max="8206" width="23" customWidth="1"/>
    <col min="8207" max="8207" width="3.44140625" customWidth="1"/>
    <col min="8208" max="8208" width="3.5546875" customWidth="1"/>
    <col min="8445" max="8445" width="3.6640625" customWidth="1"/>
    <col min="8446" max="8446" width="22.6640625" customWidth="1"/>
    <col min="8447" max="8447" width="3.88671875" customWidth="1"/>
    <col min="8448" max="8448" width="4" customWidth="1"/>
    <col min="8449" max="8449" width="3.5546875" customWidth="1"/>
    <col min="8450" max="8450" width="5" customWidth="1"/>
    <col min="8451" max="8451" width="4.44140625" customWidth="1"/>
    <col min="8452" max="8452" width="5.109375" customWidth="1"/>
    <col min="8453" max="8453" width="2.88671875" customWidth="1"/>
    <col min="8454" max="8454" width="23.6640625" customWidth="1"/>
    <col min="8455" max="8455" width="3" customWidth="1"/>
    <col min="8456" max="8456" width="22.6640625" customWidth="1"/>
    <col min="8457" max="8458" width="3.33203125" customWidth="1"/>
    <col min="8459" max="8459" width="2.88671875" customWidth="1"/>
    <col min="8460" max="8460" width="19.5546875" customWidth="1"/>
    <col min="8461" max="8461" width="2.6640625" customWidth="1"/>
    <col min="8462" max="8462" width="23" customWidth="1"/>
    <col min="8463" max="8463" width="3.44140625" customWidth="1"/>
    <col min="8464" max="8464" width="3.5546875" customWidth="1"/>
    <col min="8701" max="8701" width="3.6640625" customWidth="1"/>
    <col min="8702" max="8702" width="22.6640625" customWidth="1"/>
    <col min="8703" max="8703" width="3.88671875" customWidth="1"/>
    <col min="8704" max="8704" width="4" customWidth="1"/>
    <col min="8705" max="8705" width="3.5546875" customWidth="1"/>
    <col min="8706" max="8706" width="5" customWidth="1"/>
    <col min="8707" max="8707" width="4.44140625" customWidth="1"/>
    <col min="8708" max="8708" width="5.109375" customWidth="1"/>
    <col min="8709" max="8709" width="2.88671875" customWidth="1"/>
    <col min="8710" max="8710" width="23.6640625" customWidth="1"/>
    <col min="8711" max="8711" width="3" customWidth="1"/>
    <col min="8712" max="8712" width="22.6640625" customWidth="1"/>
    <col min="8713" max="8714" width="3.33203125" customWidth="1"/>
    <col min="8715" max="8715" width="2.88671875" customWidth="1"/>
    <col min="8716" max="8716" width="19.5546875" customWidth="1"/>
    <col min="8717" max="8717" width="2.6640625" customWidth="1"/>
    <col min="8718" max="8718" width="23" customWidth="1"/>
    <col min="8719" max="8719" width="3.44140625" customWidth="1"/>
    <col min="8720" max="8720" width="3.5546875" customWidth="1"/>
    <col min="8957" max="8957" width="3.6640625" customWidth="1"/>
    <col min="8958" max="8958" width="22.6640625" customWidth="1"/>
    <col min="8959" max="8959" width="3.88671875" customWidth="1"/>
    <col min="8960" max="8960" width="4" customWidth="1"/>
    <col min="8961" max="8961" width="3.5546875" customWidth="1"/>
    <col min="8962" max="8962" width="5" customWidth="1"/>
    <col min="8963" max="8963" width="4.44140625" customWidth="1"/>
    <col min="8964" max="8964" width="5.109375" customWidth="1"/>
    <col min="8965" max="8965" width="2.88671875" customWidth="1"/>
    <col min="8966" max="8966" width="23.6640625" customWidth="1"/>
    <col min="8967" max="8967" width="3" customWidth="1"/>
    <col min="8968" max="8968" width="22.6640625" customWidth="1"/>
    <col min="8969" max="8970" width="3.33203125" customWidth="1"/>
    <col min="8971" max="8971" width="2.88671875" customWidth="1"/>
    <col min="8972" max="8972" width="19.5546875" customWidth="1"/>
    <col min="8973" max="8973" width="2.6640625" customWidth="1"/>
    <col min="8974" max="8974" width="23" customWidth="1"/>
    <col min="8975" max="8975" width="3.44140625" customWidth="1"/>
    <col min="8976" max="8976" width="3.5546875" customWidth="1"/>
    <col min="9213" max="9213" width="3.6640625" customWidth="1"/>
    <col min="9214" max="9214" width="22.6640625" customWidth="1"/>
    <col min="9215" max="9215" width="3.88671875" customWidth="1"/>
    <col min="9216" max="9216" width="4" customWidth="1"/>
    <col min="9217" max="9217" width="3.5546875" customWidth="1"/>
    <col min="9218" max="9218" width="5" customWidth="1"/>
    <col min="9219" max="9219" width="4.44140625" customWidth="1"/>
    <col min="9220" max="9220" width="5.109375" customWidth="1"/>
    <col min="9221" max="9221" width="2.88671875" customWidth="1"/>
    <col min="9222" max="9222" width="23.6640625" customWidth="1"/>
    <col min="9223" max="9223" width="3" customWidth="1"/>
    <col min="9224" max="9224" width="22.6640625" customWidth="1"/>
    <col min="9225" max="9226" width="3.33203125" customWidth="1"/>
    <col min="9227" max="9227" width="2.88671875" customWidth="1"/>
    <col min="9228" max="9228" width="19.5546875" customWidth="1"/>
    <col min="9229" max="9229" width="2.6640625" customWidth="1"/>
    <col min="9230" max="9230" width="23" customWidth="1"/>
    <col min="9231" max="9231" width="3.44140625" customWidth="1"/>
    <col min="9232" max="9232" width="3.5546875" customWidth="1"/>
    <col min="9469" max="9469" width="3.6640625" customWidth="1"/>
    <col min="9470" max="9470" width="22.6640625" customWidth="1"/>
    <col min="9471" max="9471" width="3.88671875" customWidth="1"/>
    <col min="9472" max="9472" width="4" customWidth="1"/>
    <col min="9473" max="9473" width="3.5546875" customWidth="1"/>
    <col min="9474" max="9474" width="5" customWidth="1"/>
    <col min="9475" max="9475" width="4.44140625" customWidth="1"/>
    <col min="9476" max="9476" width="5.109375" customWidth="1"/>
    <col min="9477" max="9477" width="2.88671875" customWidth="1"/>
    <col min="9478" max="9478" width="23.6640625" customWidth="1"/>
    <col min="9479" max="9479" width="3" customWidth="1"/>
    <col min="9480" max="9480" width="22.6640625" customWidth="1"/>
    <col min="9481" max="9482" width="3.33203125" customWidth="1"/>
    <col min="9483" max="9483" width="2.88671875" customWidth="1"/>
    <col min="9484" max="9484" width="19.5546875" customWidth="1"/>
    <col min="9485" max="9485" width="2.6640625" customWidth="1"/>
    <col min="9486" max="9486" width="23" customWidth="1"/>
    <col min="9487" max="9487" width="3.44140625" customWidth="1"/>
    <col min="9488" max="9488" width="3.5546875" customWidth="1"/>
    <col min="9725" max="9725" width="3.6640625" customWidth="1"/>
    <col min="9726" max="9726" width="22.6640625" customWidth="1"/>
    <col min="9727" max="9727" width="3.88671875" customWidth="1"/>
    <col min="9728" max="9728" width="4" customWidth="1"/>
    <col min="9729" max="9729" width="3.5546875" customWidth="1"/>
    <col min="9730" max="9730" width="5" customWidth="1"/>
    <col min="9731" max="9731" width="4.44140625" customWidth="1"/>
    <col min="9732" max="9732" width="5.109375" customWidth="1"/>
    <col min="9733" max="9733" width="2.88671875" customWidth="1"/>
    <col min="9734" max="9734" width="23.6640625" customWidth="1"/>
    <col min="9735" max="9735" width="3" customWidth="1"/>
    <col min="9736" max="9736" width="22.6640625" customWidth="1"/>
    <col min="9737" max="9738" width="3.33203125" customWidth="1"/>
    <col min="9739" max="9739" width="2.88671875" customWidth="1"/>
    <col min="9740" max="9740" width="19.5546875" customWidth="1"/>
    <col min="9741" max="9741" width="2.6640625" customWidth="1"/>
    <col min="9742" max="9742" width="23" customWidth="1"/>
    <col min="9743" max="9743" width="3.44140625" customWidth="1"/>
    <col min="9744" max="9744" width="3.5546875" customWidth="1"/>
    <col min="9981" max="9981" width="3.6640625" customWidth="1"/>
    <col min="9982" max="9982" width="22.6640625" customWidth="1"/>
    <col min="9983" max="9983" width="3.88671875" customWidth="1"/>
    <col min="9984" max="9984" width="4" customWidth="1"/>
    <col min="9985" max="9985" width="3.5546875" customWidth="1"/>
    <col min="9986" max="9986" width="5" customWidth="1"/>
    <col min="9987" max="9987" width="4.44140625" customWidth="1"/>
    <col min="9988" max="9988" width="5.109375" customWidth="1"/>
    <col min="9989" max="9989" width="2.88671875" customWidth="1"/>
    <col min="9990" max="9990" width="23.6640625" customWidth="1"/>
    <col min="9991" max="9991" width="3" customWidth="1"/>
    <col min="9992" max="9992" width="22.6640625" customWidth="1"/>
    <col min="9993" max="9994" width="3.33203125" customWidth="1"/>
    <col min="9995" max="9995" width="2.88671875" customWidth="1"/>
    <col min="9996" max="9996" width="19.5546875" customWidth="1"/>
    <col min="9997" max="9997" width="2.6640625" customWidth="1"/>
    <col min="9998" max="9998" width="23" customWidth="1"/>
    <col min="9999" max="9999" width="3.44140625" customWidth="1"/>
    <col min="10000" max="10000" width="3.5546875" customWidth="1"/>
    <col min="10237" max="10237" width="3.6640625" customWidth="1"/>
    <col min="10238" max="10238" width="22.6640625" customWidth="1"/>
    <col min="10239" max="10239" width="3.88671875" customWidth="1"/>
    <col min="10240" max="10240" width="4" customWidth="1"/>
    <col min="10241" max="10241" width="3.5546875" customWidth="1"/>
    <col min="10242" max="10242" width="5" customWidth="1"/>
    <col min="10243" max="10243" width="4.44140625" customWidth="1"/>
    <col min="10244" max="10244" width="5.109375" customWidth="1"/>
    <col min="10245" max="10245" width="2.88671875" customWidth="1"/>
    <col min="10246" max="10246" width="23.6640625" customWidth="1"/>
    <col min="10247" max="10247" width="3" customWidth="1"/>
    <col min="10248" max="10248" width="22.6640625" customWidth="1"/>
    <col min="10249" max="10250" width="3.33203125" customWidth="1"/>
    <col min="10251" max="10251" width="2.88671875" customWidth="1"/>
    <col min="10252" max="10252" width="19.5546875" customWidth="1"/>
    <col min="10253" max="10253" width="2.6640625" customWidth="1"/>
    <col min="10254" max="10254" width="23" customWidth="1"/>
    <col min="10255" max="10255" width="3.44140625" customWidth="1"/>
    <col min="10256" max="10256" width="3.5546875" customWidth="1"/>
    <col min="10493" max="10493" width="3.6640625" customWidth="1"/>
    <col min="10494" max="10494" width="22.6640625" customWidth="1"/>
    <col min="10495" max="10495" width="3.88671875" customWidth="1"/>
    <col min="10496" max="10496" width="4" customWidth="1"/>
    <col min="10497" max="10497" width="3.5546875" customWidth="1"/>
    <col min="10498" max="10498" width="5" customWidth="1"/>
    <col min="10499" max="10499" width="4.44140625" customWidth="1"/>
    <col min="10500" max="10500" width="5.109375" customWidth="1"/>
    <col min="10501" max="10501" width="2.88671875" customWidth="1"/>
    <col min="10502" max="10502" width="23.6640625" customWidth="1"/>
    <col min="10503" max="10503" width="3" customWidth="1"/>
    <col min="10504" max="10504" width="22.6640625" customWidth="1"/>
    <col min="10505" max="10506" width="3.33203125" customWidth="1"/>
    <col min="10507" max="10507" width="2.88671875" customWidth="1"/>
    <col min="10508" max="10508" width="19.5546875" customWidth="1"/>
    <col min="10509" max="10509" width="2.6640625" customWidth="1"/>
    <col min="10510" max="10510" width="23" customWidth="1"/>
    <col min="10511" max="10511" width="3.44140625" customWidth="1"/>
    <col min="10512" max="10512" width="3.5546875" customWidth="1"/>
    <col min="10749" max="10749" width="3.6640625" customWidth="1"/>
    <col min="10750" max="10750" width="22.6640625" customWidth="1"/>
    <col min="10751" max="10751" width="3.88671875" customWidth="1"/>
    <col min="10752" max="10752" width="4" customWidth="1"/>
    <col min="10753" max="10753" width="3.5546875" customWidth="1"/>
    <col min="10754" max="10754" width="5" customWidth="1"/>
    <col min="10755" max="10755" width="4.44140625" customWidth="1"/>
    <col min="10756" max="10756" width="5.109375" customWidth="1"/>
    <col min="10757" max="10757" width="2.88671875" customWidth="1"/>
    <col min="10758" max="10758" width="23.6640625" customWidth="1"/>
    <col min="10759" max="10759" width="3" customWidth="1"/>
    <col min="10760" max="10760" width="22.6640625" customWidth="1"/>
    <col min="10761" max="10762" width="3.33203125" customWidth="1"/>
    <col min="10763" max="10763" width="2.88671875" customWidth="1"/>
    <col min="10764" max="10764" width="19.5546875" customWidth="1"/>
    <col min="10765" max="10765" width="2.6640625" customWidth="1"/>
    <col min="10766" max="10766" width="23" customWidth="1"/>
    <col min="10767" max="10767" width="3.44140625" customWidth="1"/>
    <col min="10768" max="10768" width="3.5546875" customWidth="1"/>
    <col min="11005" max="11005" width="3.6640625" customWidth="1"/>
    <col min="11006" max="11006" width="22.6640625" customWidth="1"/>
    <col min="11007" max="11007" width="3.88671875" customWidth="1"/>
    <col min="11008" max="11008" width="4" customWidth="1"/>
    <col min="11009" max="11009" width="3.5546875" customWidth="1"/>
    <col min="11010" max="11010" width="5" customWidth="1"/>
    <col min="11011" max="11011" width="4.44140625" customWidth="1"/>
    <col min="11012" max="11012" width="5.109375" customWidth="1"/>
    <col min="11013" max="11013" width="2.88671875" customWidth="1"/>
    <col min="11014" max="11014" width="23.6640625" customWidth="1"/>
    <col min="11015" max="11015" width="3" customWidth="1"/>
    <col min="11016" max="11016" width="22.6640625" customWidth="1"/>
    <col min="11017" max="11018" width="3.33203125" customWidth="1"/>
    <col min="11019" max="11019" width="2.88671875" customWidth="1"/>
    <col min="11020" max="11020" width="19.5546875" customWidth="1"/>
    <col min="11021" max="11021" width="2.6640625" customWidth="1"/>
    <col min="11022" max="11022" width="23" customWidth="1"/>
    <col min="11023" max="11023" width="3.44140625" customWidth="1"/>
    <col min="11024" max="11024" width="3.5546875" customWidth="1"/>
    <col min="11261" max="11261" width="3.6640625" customWidth="1"/>
    <col min="11262" max="11262" width="22.6640625" customWidth="1"/>
    <col min="11263" max="11263" width="3.88671875" customWidth="1"/>
    <col min="11264" max="11264" width="4" customWidth="1"/>
    <col min="11265" max="11265" width="3.5546875" customWidth="1"/>
    <col min="11266" max="11266" width="5" customWidth="1"/>
    <col min="11267" max="11267" width="4.44140625" customWidth="1"/>
    <col min="11268" max="11268" width="5.109375" customWidth="1"/>
    <col min="11269" max="11269" width="2.88671875" customWidth="1"/>
    <col min="11270" max="11270" width="23.6640625" customWidth="1"/>
    <col min="11271" max="11271" width="3" customWidth="1"/>
    <col min="11272" max="11272" width="22.6640625" customWidth="1"/>
    <col min="11273" max="11274" width="3.33203125" customWidth="1"/>
    <col min="11275" max="11275" width="2.88671875" customWidth="1"/>
    <col min="11276" max="11276" width="19.5546875" customWidth="1"/>
    <col min="11277" max="11277" width="2.6640625" customWidth="1"/>
    <col min="11278" max="11278" width="23" customWidth="1"/>
    <col min="11279" max="11279" width="3.44140625" customWidth="1"/>
    <col min="11280" max="11280" width="3.5546875" customWidth="1"/>
    <col min="11517" max="11517" width="3.6640625" customWidth="1"/>
    <col min="11518" max="11518" width="22.6640625" customWidth="1"/>
    <col min="11519" max="11519" width="3.88671875" customWidth="1"/>
    <col min="11520" max="11520" width="4" customWidth="1"/>
    <col min="11521" max="11521" width="3.5546875" customWidth="1"/>
    <col min="11522" max="11522" width="5" customWidth="1"/>
    <col min="11523" max="11523" width="4.44140625" customWidth="1"/>
    <col min="11524" max="11524" width="5.109375" customWidth="1"/>
    <col min="11525" max="11525" width="2.88671875" customWidth="1"/>
    <col min="11526" max="11526" width="23.6640625" customWidth="1"/>
    <col min="11527" max="11527" width="3" customWidth="1"/>
    <col min="11528" max="11528" width="22.6640625" customWidth="1"/>
    <col min="11529" max="11530" width="3.33203125" customWidth="1"/>
    <col min="11531" max="11531" width="2.88671875" customWidth="1"/>
    <col min="11532" max="11532" width="19.5546875" customWidth="1"/>
    <col min="11533" max="11533" width="2.6640625" customWidth="1"/>
    <col min="11534" max="11534" width="23" customWidth="1"/>
    <col min="11535" max="11535" width="3.44140625" customWidth="1"/>
    <col min="11536" max="11536" width="3.5546875" customWidth="1"/>
    <col min="11773" max="11773" width="3.6640625" customWidth="1"/>
    <col min="11774" max="11774" width="22.6640625" customWidth="1"/>
    <col min="11775" max="11775" width="3.88671875" customWidth="1"/>
    <col min="11776" max="11776" width="4" customWidth="1"/>
    <col min="11777" max="11777" width="3.5546875" customWidth="1"/>
    <col min="11778" max="11778" width="5" customWidth="1"/>
    <col min="11779" max="11779" width="4.44140625" customWidth="1"/>
    <col min="11780" max="11780" width="5.109375" customWidth="1"/>
    <col min="11781" max="11781" width="2.88671875" customWidth="1"/>
    <col min="11782" max="11782" width="23.6640625" customWidth="1"/>
    <col min="11783" max="11783" width="3" customWidth="1"/>
    <col min="11784" max="11784" width="22.6640625" customWidth="1"/>
    <col min="11785" max="11786" width="3.33203125" customWidth="1"/>
    <col min="11787" max="11787" width="2.88671875" customWidth="1"/>
    <col min="11788" max="11788" width="19.5546875" customWidth="1"/>
    <col min="11789" max="11789" width="2.6640625" customWidth="1"/>
    <col min="11790" max="11790" width="23" customWidth="1"/>
    <col min="11791" max="11791" width="3.44140625" customWidth="1"/>
    <col min="11792" max="11792" width="3.5546875" customWidth="1"/>
    <col min="12029" max="12029" width="3.6640625" customWidth="1"/>
    <col min="12030" max="12030" width="22.6640625" customWidth="1"/>
    <col min="12031" max="12031" width="3.88671875" customWidth="1"/>
    <col min="12032" max="12032" width="4" customWidth="1"/>
    <col min="12033" max="12033" width="3.5546875" customWidth="1"/>
    <col min="12034" max="12034" width="5" customWidth="1"/>
    <col min="12035" max="12035" width="4.44140625" customWidth="1"/>
    <col min="12036" max="12036" width="5.109375" customWidth="1"/>
    <col min="12037" max="12037" width="2.88671875" customWidth="1"/>
    <col min="12038" max="12038" width="23.6640625" customWidth="1"/>
    <col min="12039" max="12039" width="3" customWidth="1"/>
    <col min="12040" max="12040" width="22.6640625" customWidth="1"/>
    <col min="12041" max="12042" width="3.33203125" customWidth="1"/>
    <col min="12043" max="12043" width="2.88671875" customWidth="1"/>
    <col min="12044" max="12044" width="19.5546875" customWidth="1"/>
    <col min="12045" max="12045" width="2.6640625" customWidth="1"/>
    <col min="12046" max="12046" width="23" customWidth="1"/>
    <col min="12047" max="12047" width="3.44140625" customWidth="1"/>
    <col min="12048" max="12048" width="3.5546875" customWidth="1"/>
    <col min="12285" max="12285" width="3.6640625" customWidth="1"/>
    <col min="12286" max="12286" width="22.6640625" customWidth="1"/>
    <col min="12287" max="12287" width="3.88671875" customWidth="1"/>
    <col min="12288" max="12288" width="4" customWidth="1"/>
    <col min="12289" max="12289" width="3.5546875" customWidth="1"/>
    <col min="12290" max="12290" width="5" customWidth="1"/>
    <col min="12291" max="12291" width="4.44140625" customWidth="1"/>
    <col min="12292" max="12292" width="5.109375" customWidth="1"/>
    <col min="12293" max="12293" width="2.88671875" customWidth="1"/>
    <col min="12294" max="12294" width="23.6640625" customWidth="1"/>
    <col min="12295" max="12295" width="3" customWidth="1"/>
    <col min="12296" max="12296" width="22.6640625" customWidth="1"/>
    <col min="12297" max="12298" width="3.33203125" customWidth="1"/>
    <col min="12299" max="12299" width="2.88671875" customWidth="1"/>
    <col min="12300" max="12300" width="19.5546875" customWidth="1"/>
    <col min="12301" max="12301" width="2.6640625" customWidth="1"/>
    <col min="12302" max="12302" width="23" customWidth="1"/>
    <col min="12303" max="12303" width="3.44140625" customWidth="1"/>
    <col min="12304" max="12304" width="3.5546875" customWidth="1"/>
    <col min="12541" max="12541" width="3.6640625" customWidth="1"/>
    <col min="12542" max="12542" width="22.6640625" customWidth="1"/>
    <col min="12543" max="12543" width="3.88671875" customWidth="1"/>
    <col min="12544" max="12544" width="4" customWidth="1"/>
    <col min="12545" max="12545" width="3.5546875" customWidth="1"/>
    <col min="12546" max="12546" width="5" customWidth="1"/>
    <col min="12547" max="12547" width="4.44140625" customWidth="1"/>
    <col min="12548" max="12548" width="5.109375" customWidth="1"/>
    <col min="12549" max="12549" width="2.88671875" customWidth="1"/>
    <col min="12550" max="12550" width="23.6640625" customWidth="1"/>
    <col min="12551" max="12551" width="3" customWidth="1"/>
    <col min="12552" max="12552" width="22.6640625" customWidth="1"/>
    <col min="12553" max="12554" width="3.33203125" customWidth="1"/>
    <col min="12555" max="12555" width="2.88671875" customWidth="1"/>
    <col min="12556" max="12556" width="19.5546875" customWidth="1"/>
    <col min="12557" max="12557" width="2.6640625" customWidth="1"/>
    <col min="12558" max="12558" width="23" customWidth="1"/>
    <col min="12559" max="12559" width="3.44140625" customWidth="1"/>
    <col min="12560" max="12560" width="3.5546875" customWidth="1"/>
    <col min="12797" max="12797" width="3.6640625" customWidth="1"/>
    <col min="12798" max="12798" width="22.6640625" customWidth="1"/>
    <col min="12799" max="12799" width="3.88671875" customWidth="1"/>
    <col min="12800" max="12800" width="4" customWidth="1"/>
    <col min="12801" max="12801" width="3.5546875" customWidth="1"/>
    <col min="12802" max="12802" width="5" customWidth="1"/>
    <col min="12803" max="12803" width="4.44140625" customWidth="1"/>
    <col min="12804" max="12804" width="5.109375" customWidth="1"/>
    <col min="12805" max="12805" width="2.88671875" customWidth="1"/>
    <col min="12806" max="12806" width="23.6640625" customWidth="1"/>
    <col min="12807" max="12807" width="3" customWidth="1"/>
    <col min="12808" max="12808" width="22.6640625" customWidth="1"/>
    <col min="12809" max="12810" width="3.33203125" customWidth="1"/>
    <col min="12811" max="12811" width="2.88671875" customWidth="1"/>
    <col min="12812" max="12812" width="19.5546875" customWidth="1"/>
    <col min="12813" max="12813" width="2.6640625" customWidth="1"/>
    <col min="12814" max="12814" width="23" customWidth="1"/>
    <col min="12815" max="12815" width="3.44140625" customWidth="1"/>
    <col min="12816" max="12816" width="3.5546875" customWidth="1"/>
    <col min="13053" max="13053" width="3.6640625" customWidth="1"/>
    <col min="13054" max="13054" width="22.6640625" customWidth="1"/>
    <col min="13055" max="13055" width="3.88671875" customWidth="1"/>
    <col min="13056" max="13056" width="4" customWidth="1"/>
    <col min="13057" max="13057" width="3.5546875" customWidth="1"/>
    <col min="13058" max="13058" width="5" customWidth="1"/>
    <col min="13059" max="13059" width="4.44140625" customWidth="1"/>
    <col min="13060" max="13060" width="5.109375" customWidth="1"/>
    <col min="13061" max="13061" width="2.88671875" customWidth="1"/>
    <col min="13062" max="13062" width="23.6640625" customWidth="1"/>
    <col min="13063" max="13063" width="3" customWidth="1"/>
    <col min="13064" max="13064" width="22.6640625" customWidth="1"/>
    <col min="13065" max="13066" width="3.33203125" customWidth="1"/>
    <col min="13067" max="13067" width="2.88671875" customWidth="1"/>
    <col min="13068" max="13068" width="19.5546875" customWidth="1"/>
    <col min="13069" max="13069" width="2.6640625" customWidth="1"/>
    <col min="13070" max="13070" width="23" customWidth="1"/>
    <col min="13071" max="13071" width="3.44140625" customWidth="1"/>
    <col min="13072" max="13072" width="3.5546875" customWidth="1"/>
    <col min="13309" max="13309" width="3.6640625" customWidth="1"/>
    <col min="13310" max="13310" width="22.6640625" customWidth="1"/>
    <col min="13311" max="13311" width="3.88671875" customWidth="1"/>
    <col min="13312" max="13312" width="4" customWidth="1"/>
    <col min="13313" max="13313" width="3.5546875" customWidth="1"/>
    <col min="13314" max="13314" width="5" customWidth="1"/>
    <col min="13315" max="13315" width="4.44140625" customWidth="1"/>
    <col min="13316" max="13316" width="5.109375" customWidth="1"/>
    <col min="13317" max="13317" width="2.88671875" customWidth="1"/>
    <col min="13318" max="13318" width="23.6640625" customWidth="1"/>
    <col min="13319" max="13319" width="3" customWidth="1"/>
    <col min="13320" max="13320" width="22.6640625" customWidth="1"/>
    <col min="13321" max="13322" width="3.33203125" customWidth="1"/>
    <col min="13323" max="13323" width="2.88671875" customWidth="1"/>
    <col min="13324" max="13324" width="19.5546875" customWidth="1"/>
    <col min="13325" max="13325" width="2.6640625" customWidth="1"/>
    <col min="13326" max="13326" width="23" customWidth="1"/>
    <col min="13327" max="13327" width="3.44140625" customWidth="1"/>
    <col min="13328" max="13328" width="3.5546875" customWidth="1"/>
    <col min="13565" max="13565" width="3.6640625" customWidth="1"/>
    <col min="13566" max="13566" width="22.6640625" customWidth="1"/>
    <col min="13567" max="13567" width="3.88671875" customWidth="1"/>
    <col min="13568" max="13568" width="4" customWidth="1"/>
    <col min="13569" max="13569" width="3.5546875" customWidth="1"/>
    <col min="13570" max="13570" width="5" customWidth="1"/>
    <col min="13571" max="13571" width="4.44140625" customWidth="1"/>
    <col min="13572" max="13572" width="5.109375" customWidth="1"/>
    <col min="13573" max="13573" width="2.88671875" customWidth="1"/>
    <col min="13574" max="13574" width="23.6640625" customWidth="1"/>
    <col min="13575" max="13575" width="3" customWidth="1"/>
    <col min="13576" max="13576" width="22.6640625" customWidth="1"/>
    <col min="13577" max="13578" width="3.33203125" customWidth="1"/>
    <col min="13579" max="13579" width="2.88671875" customWidth="1"/>
    <col min="13580" max="13580" width="19.5546875" customWidth="1"/>
    <col min="13581" max="13581" width="2.6640625" customWidth="1"/>
    <col min="13582" max="13582" width="23" customWidth="1"/>
    <col min="13583" max="13583" width="3.44140625" customWidth="1"/>
    <col min="13584" max="13584" width="3.5546875" customWidth="1"/>
    <col min="13821" max="13821" width="3.6640625" customWidth="1"/>
    <col min="13822" max="13822" width="22.6640625" customWidth="1"/>
    <col min="13823" max="13823" width="3.88671875" customWidth="1"/>
    <col min="13824" max="13824" width="4" customWidth="1"/>
    <col min="13825" max="13825" width="3.5546875" customWidth="1"/>
    <col min="13826" max="13826" width="5" customWidth="1"/>
    <col min="13827" max="13827" width="4.44140625" customWidth="1"/>
    <col min="13828" max="13828" width="5.109375" customWidth="1"/>
    <col min="13829" max="13829" width="2.88671875" customWidth="1"/>
    <col min="13830" max="13830" width="23.6640625" customWidth="1"/>
    <col min="13831" max="13831" width="3" customWidth="1"/>
    <col min="13832" max="13832" width="22.6640625" customWidth="1"/>
    <col min="13833" max="13834" width="3.33203125" customWidth="1"/>
    <col min="13835" max="13835" width="2.88671875" customWidth="1"/>
    <col min="13836" max="13836" width="19.5546875" customWidth="1"/>
    <col min="13837" max="13837" width="2.6640625" customWidth="1"/>
    <col min="13838" max="13838" width="23" customWidth="1"/>
    <col min="13839" max="13839" width="3.44140625" customWidth="1"/>
    <col min="13840" max="13840" width="3.5546875" customWidth="1"/>
    <col min="14077" max="14077" width="3.6640625" customWidth="1"/>
    <col min="14078" max="14078" width="22.6640625" customWidth="1"/>
    <col min="14079" max="14079" width="3.88671875" customWidth="1"/>
    <col min="14080" max="14080" width="4" customWidth="1"/>
    <col min="14081" max="14081" width="3.5546875" customWidth="1"/>
    <col min="14082" max="14082" width="5" customWidth="1"/>
    <col min="14083" max="14083" width="4.44140625" customWidth="1"/>
    <col min="14084" max="14084" width="5.109375" customWidth="1"/>
    <col min="14085" max="14085" width="2.88671875" customWidth="1"/>
    <col min="14086" max="14086" width="23.6640625" customWidth="1"/>
    <col min="14087" max="14087" width="3" customWidth="1"/>
    <col min="14088" max="14088" width="22.6640625" customWidth="1"/>
    <col min="14089" max="14090" width="3.33203125" customWidth="1"/>
    <col min="14091" max="14091" width="2.88671875" customWidth="1"/>
    <col min="14092" max="14092" width="19.5546875" customWidth="1"/>
    <col min="14093" max="14093" width="2.6640625" customWidth="1"/>
    <col min="14094" max="14094" width="23" customWidth="1"/>
    <col min="14095" max="14095" width="3.44140625" customWidth="1"/>
    <col min="14096" max="14096" width="3.5546875" customWidth="1"/>
    <col min="14333" max="14333" width="3.6640625" customWidth="1"/>
    <col min="14334" max="14334" width="22.6640625" customWidth="1"/>
    <col min="14335" max="14335" width="3.88671875" customWidth="1"/>
    <col min="14336" max="14336" width="4" customWidth="1"/>
    <col min="14337" max="14337" width="3.5546875" customWidth="1"/>
    <col min="14338" max="14338" width="5" customWidth="1"/>
    <col min="14339" max="14339" width="4.44140625" customWidth="1"/>
    <col min="14340" max="14340" width="5.109375" customWidth="1"/>
    <col min="14341" max="14341" width="2.88671875" customWidth="1"/>
    <col min="14342" max="14342" width="23.6640625" customWidth="1"/>
    <col min="14343" max="14343" width="3" customWidth="1"/>
    <col min="14344" max="14344" width="22.6640625" customWidth="1"/>
    <col min="14345" max="14346" width="3.33203125" customWidth="1"/>
    <col min="14347" max="14347" width="2.88671875" customWidth="1"/>
    <col min="14348" max="14348" width="19.5546875" customWidth="1"/>
    <col min="14349" max="14349" width="2.6640625" customWidth="1"/>
    <col min="14350" max="14350" width="23" customWidth="1"/>
    <col min="14351" max="14351" width="3.44140625" customWidth="1"/>
    <col min="14352" max="14352" width="3.5546875" customWidth="1"/>
    <col min="14589" max="14589" width="3.6640625" customWidth="1"/>
    <col min="14590" max="14590" width="22.6640625" customWidth="1"/>
    <col min="14591" max="14591" width="3.88671875" customWidth="1"/>
    <col min="14592" max="14592" width="4" customWidth="1"/>
    <col min="14593" max="14593" width="3.5546875" customWidth="1"/>
    <col min="14594" max="14594" width="5" customWidth="1"/>
    <col min="14595" max="14595" width="4.44140625" customWidth="1"/>
    <col min="14596" max="14596" width="5.109375" customWidth="1"/>
    <col min="14597" max="14597" width="2.88671875" customWidth="1"/>
    <col min="14598" max="14598" width="23.6640625" customWidth="1"/>
    <col min="14599" max="14599" width="3" customWidth="1"/>
    <col min="14600" max="14600" width="22.6640625" customWidth="1"/>
    <col min="14601" max="14602" width="3.33203125" customWidth="1"/>
    <col min="14603" max="14603" width="2.88671875" customWidth="1"/>
    <col min="14604" max="14604" width="19.5546875" customWidth="1"/>
    <col min="14605" max="14605" width="2.6640625" customWidth="1"/>
    <col min="14606" max="14606" width="23" customWidth="1"/>
    <col min="14607" max="14607" width="3.44140625" customWidth="1"/>
    <col min="14608" max="14608" width="3.5546875" customWidth="1"/>
    <col min="14845" max="14845" width="3.6640625" customWidth="1"/>
    <col min="14846" max="14846" width="22.6640625" customWidth="1"/>
    <col min="14847" max="14847" width="3.88671875" customWidth="1"/>
    <col min="14848" max="14848" width="4" customWidth="1"/>
    <col min="14849" max="14849" width="3.5546875" customWidth="1"/>
    <col min="14850" max="14850" width="5" customWidth="1"/>
    <col min="14851" max="14851" width="4.44140625" customWidth="1"/>
    <col min="14852" max="14852" width="5.109375" customWidth="1"/>
    <col min="14853" max="14853" width="2.88671875" customWidth="1"/>
    <col min="14854" max="14854" width="23.6640625" customWidth="1"/>
    <col min="14855" max="14855" width="3" customWidth="1"/>
    <col min="14856" max="14856" width="22.6640625" customWidth="1"/>
    <col min="14857" max="14858" width="3.33203125" customWidth="1"/>
    <col min="14859" max="14859" width="2.88671875" customWidth="1"/>
    <col min="14860" max="14860" width="19.5546875" customWidth="1"/>
    <col min="14861" max="14861" width="2.6640625" customWidth="1"/>
    <col min="14862" max="14862" width="23" customWidth="1"/>
    <col min="14863" max="14863" width="3.44140625" customWidth="1"/>
    <col min="14864" max="14864" width="3.5546875" customWidth="1"/>
    <col min="15101" max="15101" width="3.6640625" customWidth="1"/>
    <col min="15102" max="15102" width="22.6640625" customWidth="1"/>
    <col min="15103" max="15103" width="3.88671875" customWidth="1"/>
    <col min="15104" max="15104" width="4" customWidth="1"/>
    <col min="15105" max="15105" width="3.5546875" customWidth="1"/>
    <col min="15106" max="15106" width="5" customWidth="1"/>
    <col min="15107" max="15107" width="4.44140625" customWidth="1"/>
    <col min="15108" max="15108" width="5.109375" customWidth="1"/>
    <col min="15109" max="15109" width="2.88671875" customWidth="1"/>
    <col min="15110" max="15110" width="23.6640625" customWidth="1"/>
    <col min="15111" max="15111" width="3" customWidth="1"/>
    <col min="15112" max="15112" width="22.6640625" customWidth="1"/>
    <col min="15113" max="15114" width="3.33203125" customWidth="1"/>
    <col min="15115" max="15115" width="2.88671875" customWidth="1"/>
    <col min="15116" max="15116" width="19.5546875" customWidth="1"/>
    <col min="15117" max="15117" width="2.6640625" customWidth="1"/>
    <col min="15118" max="15118" width="23" customWidth="1"/>
    <col min="15119" max="15119" width="3.44140625" customWidth="1"/>
    <col min="15120" max="15120" width="3.5546875" customWidth="1"/>
    <col min="15357" max="15357" width="3.6640625" customWidth="1"/>
    <col min="15358" max="15358" width="22.6640625" customWidth="1"/>
    <col min="15359" max="15359" width="3.88671875" customWidth="1"/>
    <col min="15360" max="15360" width="4" customWidth="1"/>
    <col min="15361" max="15361" width="3.5546875" customWidth="1"/>
    <col min="15362" max="15362" width="5" customWidth="1"/>
    <col min="15363" max="15363" width="4.44140625" customWidth="1"/>
    <col min="15364" max="15364" width="5.109375" customWidth="1"/>
    <col min="15365" max="15365" width="2.88671875" customWidth="1"/>
    <col min="15366" max="15366" width="23.6640625" customWidth="1"/>
    <col min="15367" max="15367" width="3" customWidth="1"/>
    <col min="15368" max="15368" width="22.6640625" customWidth="1"/>
    <col min="15369" max="15370" width="3.33203125" customWidth="1"/>
    <col min="15371" max="15371" width="2.88671875" customWidth="1"/>
    <col min="15372" max="15372" width="19.5546875" customWidth="1"/>
    <col min="15373" max="15373" width="2.6640625" customWidth="1"/>
    <col min="15374" max="15374" width="23" customWidth="1"/>
    <col min="15375" max="15375" width="3.44140625" customWidth="1"/>
    <col min="15376" max="15376" width="3.5546875" customWidth="1"/>
    <col min="15613" max="15613" width="3.6640625" customWidth="1"/>
    <col min="15614" max="15614" width="22.6640625" customWidth="1"/>
    <col min="15615" max="15615" width="3.88671875" customWidth="1"/>
    <col min="15616" max="15616" width="4" customWidth="1"/>
    <col min="15617" max="15617" width="3.5546875" customWidth="1"/>
    <col min="15618" max="15618" width="5" customWidth="1"/>
    <col min="15619" max="15619" width="4.44140625" customWidth="1"/>
    <col min="15620" max="15620" width="5.109375" customWidth="1"/>
    <col min="15621" max="15621" width="2.88671875" customWidth="1"/>
    <col min="15622" max="15622" width="23.6640625" customWidth="1"/>
    <col min="15623" max="15623" width="3" customWidth="1"/>
    <col min="15624" max="15624" width="22.6640625" customWidth="1"/>
    <col min="15625" max="15626" width="3.33203125" customWidth="1"/>
    <col min="15627" max="15627" width="2.88671875" customWidth="1"/>
    <col min="15628" max="15628" width="19.5546875" customWidth="1"/>
    <col min="15629" max="15629" width="2.6640625" customWidth="1"/>
    <col min="15630" max="15630" width="23" customWidth="1"/>
    <col min="15631" max="15631" width="3.44140625" customWidth="1"/>
    <col min="15632" max="15632" width="3.5546875" customWidth="1"/>
    <col min="15869" max="15869" width="3.6640625" customWidth="1"/>
    <col min="15870" max="15870" width="22.6640625" customWidth="1"/>
    <col min="15871" max="15871" width="3.88671875" customWidth="1"/>
    <col min="15872" max="15872" width="4" customWidth="1"/>
    <col min="15873" max="15873" width="3.5546875" customWidth="1"/>
    <col min="15874" max="15874" width="5" customWidth="1"/>
    <col min="15875" max="15875" width="4.44140625" customWidth="1"/>
    <col min="15876" max="15876" width="5.109375" customWidth="1"/>
    <col min="15877" max="15877" width="2.88671875" customWidth="1"/>
    <col min="15878" max="15878" width="23.6640625" customWidth="1"/>
    <col min="15879" max="15879" width="3" customWidth="1"/>
    <col min="15880" max="15880" width="22.6640625" customWidth="1"/>
    <col min="15881" max="15882" width="3.33203125" customWidth="1"/>
    <col min="15883" max="15883" width="2.88671875" customWidth="1"/>
    <col min="15884" max="15884" width="19.5546875" customWidth="1"/>
    <col min="15885" max="15885" width="2.6640625" customWidth="1"/>
    <col min="15886" max="15886" width="23" customWidth="1"/>
    <col min="15887" max="15887" width="3.44140625" customWidth="1"/>
    <col min="15888" max="15888" width="3.5546875" customWidth="1"/>
    <col min="16125" max="16125" width="3.6640625" customWidth="1"/>
    <col min="16126" max="16126" width="22.6640625" customWidth="1"/>
    <col min="16127" max="16127" width="3.88671875" customWidth="1"/>
    <col min="16128" max="16128" width="4" customWidth="1"/>
    <col min="16129" max="16129" width="3.5546875" customWidth="1"/>
    <col min="16130" max="16130" width="5" customWidth="1"/>
    <col min="16131" max="16131" width="4.44140625" customWidth="1"/>
    <col min="16132" max="16132" width="5.109375" customWidth="1"/>
    <col min="16133" max="16133" width="2.88671875" customWidth="1"/>
    <col min="16134" max="16134" width="23.6640625" customWidth="1"/>
    <col min="16135" max="16135" width="3" customWidth="1"/>
    <col min="16136" max="16136" width="22.6640625" customWidth="1"/>
    <col min="16137" max="16138" width="3.33203125" customWidth="1"/>
    <col min="16139" max="16139" width="2.88671875" customWidth="1"/>
    <col min="16140" max="16140" width="19.5546875" customWidth="1"/>
    <col min="16141" max="16141" width="2.6640625" customWidth="1"/>
    <col min="16142" max="16142" width="23" customWidth="1"/>
    <col min="16143" max="16143" width="3.44140625" customWidth="1"/>
    <col min="16144" max="16144" width="3.5546875" customWidth="1"/>
  </cols>
  <sheetData>
    <row r="1" spans="1:22" s="111" customFormat="1" ht="21">
      <c r="A1" s="129" t="s">
        <v>59</v>
      </c>
      <c r="C1" s="110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s="111" customFormat="1" ht="8.2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s="111" customFormat="1" ht="14.1" customHeight="1">
      <c r="A3" s="130" t="s">
        <v>22</v>
      </c>
      <c r="C3" s="180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s="111" customFormat="1" ht="18.75" customHeight="1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</row>
    <row r="5" spans="1:22" s="111" customFormat="1" ht="14.25" customHeight="1">
      <c r="A5" s="130" t="s">
        <v>11</v>
      </c>
      <c r="B5" s="112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</row>
    <row r="6" spans="1:22" s="113" customFormat="1" ht="14.1" customHeight="1">
      <c r="A6" s="290" t="s">
        <v>14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114"/>
      <c r="M6" s="114"/>
      <c r="N6" s="114"/>
      <c r="O6" s="114"/>
      <c r="P6" s="114"/>
    </row>
    <row r="7" spans="1:22" s="118" customFormat="1" ht="9" customHeight="1">
      <c r="A7" s="115"/>
      <c r="B7" s="116"/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5"/>
      <c r="R7" s="115"/>
      <c r="S7" s="115"/>
      <c r="T7" s="115"/>
      <c r="U7" s="115"/>
      <c r="V7" s="115"/>
    </row>
    <row r="8" spans="1:22" s="118" customFormat="1" ht="14.1" customHeight="1">
      <c r="A8" s="119" t="s">
        <v>60</v>
      </c>
      <c r="B8" s="122"/>
      <c r="C8" s="119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  <c r="O8" s="121"/>
      <c r="P8" s="117"/>
      <c r="Q8" s="115"/>
      <c r="R8" s="115"/>
      <c r="S8" s="115"/>
      <c r="T8" s="115"/>
      <c r="U8" s="115"/>
      <c r="V8" s="115"/>
    </row>
    <row r="9" spans="1:22" s="118" customFormat="1" ht="14.1" customHeight="1">
      <c r="A9" s="119" t="s">
        <v>61</v>
      </c>
      <c r="B9" s="122"/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121"/>
      <c r="P9" s="117"/>
      <c r="Q9" s="115"/>
      <c r="R9" s="115"/>
      <c r="S9" s="115"/>
      <c r="T9" s="115"/>
      <c r="U9" s="115"/>
      <c r="V9" s="115"/>
    </row>
    <row r="10" spans="1:22" s="118" customFormat="1" ht="14.1" customHeight="1">
      <c r="A10" s="119" t="s">
        <v>62</v>
      </c>
      <c r="B10" s="122"/>
      <c r="C10" s="119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1"/>
      <c r="O10" s="121"/>
      <c r="P10" s="117"/>
      <c r="Q10" s="115"/>
      <c r="R10" s="115"/>
      <c r="S10" s="115"/>
      <c r="T10" s="115"/>
      <c r="U10" s="115"/>
      <c r="V10" s="115"/>
    </row>
    <row r="11" spans="1:22" ht="15" customHeight="1">
      <c r="A11" s="184"/>
      <c r="B11" s="185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35"/>
      <c r="O11" s="54"/>
      <c r="P11" s="54"/>
      <c r="Q11" s="17"/>
      <c r="R11" s="7"/>
      <c r="S11" s="7"/>
      <c r="T11" s="7"/>
    </row>
    <row r="12" spans="1:22" s="111" customFormat="1" ht="15" customHeight="1" thickBot="1">
      <c r="A12" s="109"/>
      <c r="B12" s="109"/>
      <c r="C12" s="109"/>
      <c r="D12" s="109"/>
      <c r="E12" s="109"/>
      <c r="F12" s="115"/>
      <c r="G12" s="115"/>
      <c r="H12" s="115"/>
      <c r="I12" s="115"/>
      <c r="J12" s="115"/>
      <c r="K12" s="115"/>
      <c r="L12" s="115"/>
      <c r="M12" s="115"/>
      <c r="N12" s="115"/>
      <c r="O12" s="109"/>
      <c r="P12" s="109"/>
      <c r="Q12" s="109"/>
      <c r="R12" s="109"/>
      <c r="S12" s="109"/>
      <c r="T12" s="109"/>
    </row>
    <row r="13" spans="1:22" s="118" customFormat="1" ht="15" customHeight="1" thickBot="1">
      <c r="A13" s="187"/>
      <c r="B13" s="109"/>
      <c r="C13" s="135"/>
      <c r="D13" s="124" t="s">
        <v>23</v>
      </c>
      <c r="E13" s="124" t="s">
        <v>25</v>
      </c>
      <c r="F13" s="188" t="s">
        <v>2</v>
      </c>
      <c r="G13" s="189" t="s">
        <v>0</v>
      </c>
      <c r="H13" s="190" t="s">
        <v>1</v>
      </c>
      <c r="I13" s="190" t="s">
        <v>3</v>
      </c>
      <c r="J13" s="191" t="s">
        <v>4</v>
      </c>
      <c r="K13" s="191" t="s">
        <v>5</v>
      </c>
      <c r="L13" s="192" t="s">
        <v>24</v>
      </c>
      <c r="P13" s="115"/>
      <c r="Q13" s="115"/>
      <c r="R13" s="115"/>
      <c r="S13" s="115"/>
      <c r="T13" s="115"/>
    </row>
    <row r="14" spans="1:22" s="118" customFormat="1" ht="15" customHeight="1">
      <c r="A14" s="115"/>
      <c r="B14" s="115"/>
      <c r="C14" s="141">
        <v>1</v>
      </c>
      <c r="D14" s="193" t="s">
        <v>69</v>
      </c>
      <c r="E14" s="194">
        <v>9792</v>
      </c>
      <c r="F14" s="144">
        <f>COUNT(R27,S31,R38,F32,E37,F45,F28)</f>
        <v>1</v>
      </c>
      <c r="G14" s="144">
        <f>IF(F28&gt;E28,1,0)+IF(F32&gt;E32,1,0)+IF(E37&gt;F37,1,0)+IF(F45&gt;E45,1,0)+IF(R27&gt;S27,1,0)+IF(S31&gt;R31,1,0)+IF(R38&gt;S38,1,0)</f>
        <v>1</v>
      </c>
      <c r="H14" s="144">
        <f>IF(F28&lt;E28,1,0)+IF(F32&lt;E32,1,0)+IF(E37&lt;F37,1,0)+IF(F45&lt;E45,1,0)+IF(R27&lt;S27,1,0)+IF(S31&lt;R31,1,0)+IF(R38&lt;S38,1,0)</f>
        <v>0</v>
      </c>
      <c r="I14" s="144">
        <f>VALUE(R27+S31+R38+E32+D37+E45+E28)</f>
        <v>0</v>
      </c>
      <c r="J14" s="144">
        <f>VALUE(S27+R31+S38+D32+E37+D45+D28)</f>
        <v>0</v>
      </c>
      <c r="K14" s="144">
        <f t="shared" ref="K14:K20" si="0">AVERAGE(I14-J14)</f>
        <v>0</v>
      </c>
      <c r="L14" s="195"/>
      <c r="P14" s="115"/>
      <c r="Q14" s="115"/>
      <c r="R14" s="115"/>
      <c r="S14" s="115"/>
      <c r="T14" s="115"/>
    </row>
    <row r="15" spans="1:22" s="118" customFormat="1" ht="15" customHeight="1">
      <c r="A15" s="115"/>
      <c r="B15" s="115"/>
      <c r="C15" s="147">
        <v>2</v>
      </c>
      <c r="D15" s="196" t="s">
        <v>55</v>
      </c>
      <c r="E15" s="197">
        <v>16432</v>
      </c>
      <c r="F15" s="150">
        <f>COUNT(E25,S27,R39,F31,E38,F44,S34)</f>
        <v>2</v>
      </c>
      <c r="G15" s="150">
        <f>IF(E25&gt;F25,1,0)+IF(S27&gt;R27,1,0)+IF(R39&gt;S39,1,0)+IF(F31&gt;E31,1,0)+IF(E38&gt;F38,1,0)+IF(F44&gt;E44,1,0)+IF(S34&gt;R34,1,0)</f>
        <v>0</v>
      </c>
      <c r="H15" s="150">
        <f>IF(E25&lt;F25,1,0)+IF(S27&lt;R27,1,0)+IF(R39&lt;S39,1,F250)+IF(F31&lt;E31,1,0)+IF(E38&lt;F38,1,0)+IF(F44&lt;E44,1,0)+IF(S34&lt;R34,1,0)</f>
        <v>2</v>
      </c>
      <c r="I15" s="150">
        <f>VALUE(D25+S27+R39+E31+D38+E44+S34)</f>
        <v>3</v>
      </c>
      <c r="J15" s="150">
        <f>VALUE(E25+R27+S39+D31+E38+D44+R34)</f>
        <v>1</v>
      </c>
      <c r="K15" s="150">
        <f t="shared" si="0"/>
        <v>2</v>
      </c>
      <c r="L15" s="198"/>
      <c r="P15" s="115"/>
      <c r="Q15" s="115"/>
      <c r="R15" s="115"/>
      <c r="S15" s="115"/>
      <c r="T15" s="115"/>
    </row>
    <row r="16" spans="1:22" s="118" customFormat="1" ht="15" customHeight="1">
      <c r="A16" s="115"/>
      <c r="B16" s="115"/>
      <c r="C16" s="147">
        <v>3</v>
      </c>
      <c r="D16" s="196" t="s">
        <v>16</v>
      </c>
      <c r="E16" s="197">
        <v>24065</v>
      </c>
      <c r="F16" s="150">
        <f>COUNT(E26,S26,R31,S39,E39,E43,E34)</f>
        <v>2</v>
      </c>
      <c r="G16" s="150">
        <f>IF(E26&gt;F26,1,0)+IF(E34&gt;F34,1,0)+IF(E39&gt;F39,1,0)+IF(F43&gt;E43,1,0)+IF(S26&gt;R26,1,0)+IF(R31&gt;S31,1,0)+IF(S39&gt;R39,1,0)</f>
        <v>1</v>
      </c>
      <c r="H16" s="150">
        <f>IF(E26&lt;F26,1,0)+IF(E34&lt;F34,1,0)+IF(E39&lt;F39,1,0)+IF(F43&lt;E43,1,0)+IF(S26&lt;R26,1,0)+IF(R31&lt;S31,1,0)+IF(S39&lt;R39,1,0)</f>
        <v>1</v>
      </c>
      <c r="I16" s="150">
        <f>VALUE(D26+S26+R31+S39+D39+E43)</f>
        <v>0</v>
      </c>
      <c r="J16" s="150">
        <f>VALUE(E26+R26+S31+R39+E39+D43)</f>
        <v>5</v>
      </c>
      <c r="K16" s="150">
        <f t="shared" si="0"/>
        <v>-5</v>
      </c>
      <c r="L16" s="198"/>
      <c r="P16" s="115"/>
      <c r="Q16" s="115"/>
      <c r="R16" s="115"/>
      <c r="S16" s="115"/>
      <c r="T16" s="115"/>
    </row>
    <row r="17" spans="1:20" s="118" customFormat="1" ht="15" customHeight="1">
      <c r="A17" s="109"/>
      <c r="B17" s="115"/>
      <c r="C17" s="147">
        <v>4</v>
      </c>
      <c r="D17" s="199" t="s">
        <v>70</v>
      </c>
      <c r="E17" s="200">
        <v>42612</v>
      </c>
      <c r="F17" s="201">
        <f>COUNT(E27,S25,R32,S38,E31,F39,E46)</f>
        <v>3</v>
      </c>
      <c r="G17" s="201">
        <f>IF(E27&gt;F27,1,0)+IF(E31&gt;F31,1,0)+IF(F39&gt;E39,1,0)+IF(E46&gt;F46,1,0)+IF(S25&gt;R25,1,0)+IF(R32&gt;S32,1,0)+IF(S38&gt;R38,1,0)</f>
        <v>3</v>
      </c>
      <c r="H17" s="201">
        <f>IF(E27&lt;F27,1,0)+IF(E31&lt;F31,1,0)+IF(F39&lt;E39,1,0)+IF(E46&lt;F46,1,0)+IF(S25&lt;R25,1,0)+IF(R32&lt;S32,1,0)+IF(S38&lt;R38,1,0)</f>
        <v>0</v>
      </c>
      <c r="I17" s="201">
        <f>VALUE(D27+R32+S39+D31+E39)</f>
        <v>2</v>
      </c>
      <c r="J17" s="201">
        <f>VALUE(E27+R33+S37+D32+E38+D43)</f>
        <v>5</v>
      </c>
      <c r="K17" s="201">
        <f t="shared" si="0"/>
        <v>-3</v>
      </c>
      <c r="L17" s="198"/>
      <c r="P17" s="115"/>
      <c r="Q17" s="115"/>
      <c r="R17" s="115"/>
      <c r="S17" s="115"/>
      <c r="T17" s="115"/>
    </row>
    <row r="18" spans="1:20" s="118" customFormat="1" ht="15" customHeight="1">
      <c r="A18" s="115"/>
      <c r="B18" s="115"/>
      <c r="C18" s="202">
        <v>5</v>
      </c>
      <c r="D18" s="199" t="s">
        <v>71</v>
      </c>
      <c r="E18" s="200">
        <v>53719</v>
      </c>
      <c r="F18" s="201">
        <f>COUNT(F27,R33,S37,E32,F38,E43,R28)</f>
        <v>2</v>
      </c>
      <c r="G18" s="201">
        <f>IF(F27&gt;E27,1,0)+IF(E32&gt;F32,1,0)+IF(F38&gt;E38,1,0)+IF(E43&gt;F43,1,0)+IF(R28&gt;S28,1,0)+IF(R33&gt;S33,1,0)+IF(S37&gt;R37,1,0)</f>
        <v>0</v>
      </c>
      <c r="H18" s="201">
        <f>IF(F27&lt;E27,1,0)+IF(E32&lt;F32,1,0)+IF(F38&lt;E38,1,0)+IF(E43&lt;F43,1,0)+IF(R28&lt;S28,1,0)+IF(R33&lt;S33,1,0)+IF(S37&lt;R37,1,0)</f>
        <v>2</v>
      </c>
      <c r="I18" s="201">
        <f>VALUE(E27+R33+S37+D32+E38+D43)</f>
        <v>5</v>
      </c>
      <c r="J18" s="201">
        <f>VALUE(D27+S33+R37+E32+D38+E43)</f>
        <v>0</v>
      </c>
      <c r="K18" s="201">
        <f t="shared" si="0"/>
        <v>5</v>
      </c>
      <c r="L18" s="198"/>
      <c r="P18" s="115"/>
      <c r="Q18" s="115"/>
      <c r="R18" s="115"/>
      <c r="S18" s="115"/>
      <c r="T18" s="115"/>
    </row>
    <row r="19" spans="1:20" s="118" customFormat="1" ht="15" customHeight="1">
      <c r="A19" s="115"/>
      <c r="B19" s="115"/>
      <c r="C19" s="147">
        <v>6</v>
      </c>
      <c r="D19" s="199" t="s">
        <v>72</v>
      </c>
      <c r="E19" s="200">
        <v>54118</v>
      </c>
      <c r="F19" s="201">
        <f>COUNT(F26,R25,S33,E33,F37,E44,R40)</f>
        <v>1</v>
      </c>
      <c r="G19" s="201">
        <f>IF(F26&gt;E26,1,0)+IF(E33&gt;F33,1,0)+IF(F37&gt;E37,1,0)+IF(E44&gt;F44,1,0)+IF(R25&gt;S25,1,0)+IF(S33&gt;R33,1,0)+IF(R40&gt;S40,1,0)</f>
        <v>0</v>
      </c>
      <c r="H19" s="201">
        <f>IF(F26&lt;E26,1,0)+IF(E33&lt;F33,1,0)+IF(F37&lt;E37,1,0)+IF(E44&lt;F44,1,0)+IF(R25&lt;S25,1,0)+IF(S33&lt;R33,1,0)+IF(R40&lt;S40,1,0)</f>
        <v>1</v>
      </c>
      <c r="I19" s="201">
        <f>VALUE(E26+R25+S33+D33+E37+D44)</f>
        <v>3</v>
      </c>
      <c r="J19" s="201">
        <f>VALUE(D26+S25+R33+E33+D37+E44)</f>
        <v>0</v>
      </c>
      <c r="K19" s="201">
        <f t="shared" si="0"/>
        <v>3</v>
      </c>
      <c r="L19" s="203"/>
      <c r="P19" s="115"/>
      <c r="Q19" s="115"/>
      <c r="R19" s="115"/>
      <c r="S19" s="115"/>
      <c r="T19" s="115"/>
    </row>
    <row r="20" spans="1:20" s="118" customFormat="1" ht="15" customHeight="1" thickBot="1">
      <c r="A20" s="115"/>
      <c r="B20" s="115"/>
      <c r="C20" s="153">
        <v>7</v>
      </c>
      <c r="D20" s="204" t="s">
        <v>8</v>
      </c>
      <c r="E20" s="205">
        <v>74913</v>
      </c>
      <c r="F20" s="206">
        <f>COUNT(E25,R26,S32,R37,F33,E45,F40)</f>
        <v>1</v>
      </c>
      <c r="G20" s="206">
        <f>IF(F25&gt;E25,1,0)+IF(F33&gt;E33,1,0)+IF(F40&gt;E40,1,0)+IF(E45&gt;F45,1,0)+IF(R26&gt;S26,1,0)+IF(S32&gt;R32,1,0)+IF(R37&gt;S37,1,0)</f>
        <v>1</v>
      </c>
      <c r="H20" s="206">
        <f>IF(F25&lt;E25,1,0)+IF(F33&lt;E33,1,0)+IF(F40&lt;E40,1,0)+IF(E45&lt;F45,1,0)+IF(R26&lt;S26,1,0)+IF(S32&lt;R32,1,0)+IF(R37&lt;S37,1,0)</f>
        <v>0</v>
      </c>
      <c r="I20" s="206">
        <f>VALUE(E25+R26+S32+R37+E33+D45)</f>
        <v>1</v>
      </c>
      <c r="J20" s="206">
        <f>VALUE(D25+S26+R32+S37+D33+E45)</f>
        <v>0</v>
      </c>
      <c r="K20" s="206">
        <f t="shared" si="0"/>
        <v>1</v>
      </c>
      <c r="L20" s="207"/>
      <c r="P20" s="115"/>
      <c r="Q20" s="115"/>
      <c r="R20" s="115"/>
      <c r="S20" s="115"/>
      <c r="T20" s="115"/>
    </row>
    <row r="21" spans="1:20" s="118" customFormat="1" ht="15" customHeight="1">
      <c r="A21" s="115"/>
      <c r="B21" s="115"/>
      <c r="C21" s="115"/>
      <c r="D21" s="115"/>
      <c r="E21" s="115"/>
      <c r="F21" s="208"/>
      <c r="G21" s="128" t="s">
        <v>9</v>
      </c>
      <c r="H21" s="128"/>
      <c r="I21" s="161"/>
      <c r="J21" s="161"/>
      <c r="K21" s="161"/>
      <c r="L21" s="161"/>
      <c r="M21" s="161"/>
      <c r="N21" s="161"/>
      <c r="O21" s="161"/>
      <c r="P21" s="115"/>
      <c r="Q21" s="115"/>
      <c r="R21" s="115"/>
      <c r="S21" s="115"/>
      <c r="T21" s="115"/>
    </row>
    <row r="22" spans="1:20" s="115" customFormat="1" ht="15" customHeight="1">
      <c r="F22" s="158"/>
      <c r="G22" s="209"/>
      <c r="H22" s="209"/>
      <c r="I22" s="161"/>
      <c r="J22" s="161"/>
      <c r="K22" s="161"/>
      <c r="L22" s="161"/>
      <c r="M22" s="161"/>
      <c r="N22" s="161"/>
      <c r="O22" s="161"/>
    </row>
    <row r="23" spans="1:20" s="118" customFormat="1" ht="15" customHeigh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</row>
    <row r="24" spans="1:20" s="118" customFormat="1" ht="15" customHeight="1">
      <c r="A24" s="125" t="s">
        <v>91</v>
      </c>
      <c r="B24" s="213"/>
      <c r="C24" s="163"/>
      <c r="D24" s="173"/>
      <c r="E24" s="109"/>
      <c r="F24" s="115"/>
      <c r="G24" s="115"/>
      <c r="H24" s="115"/>
      <c r="I24" s="115"/>
      <c r="J24" s="115"/>
      <c r="K24" s="115"/>
      <c r="L24" s="115"/>
      <c r="M24" s="115"/>
      <c r="N24" s="115"/>
      <c r="O24" s="125" t="s">
        <v>95</v>
      </c>
      <c r="P24" s="213"/>
      <c r="Q24" s="163"/>
      <c r="R24" s="173"/>
      <c r="S24" s="109"/>
      <c r="T24" s="115"/>
    </row>
    <row r="25" spans="1:20" s="118" customFormat="1" ht="15" customHeight="1">
      <c r="A25" s="248" t="str">
        <f>D15</f>
        <v>OPEN MARRATXI</v>
      </c>
      <c r="B25" s="177" t="s">
        <v>6</v>
      </c>
      <c r="C25" s="250" t="str">
        <f>D20</f>
        <v>CT LA SALLE</v>
      </c>
      <c r="D25" s="127"/>
      <c r="E25" s="127">
        <v>1</v>
      </c>
      <c r="F25" s="127">
        <v>4</v>
      </c>
      <c r="G25" s="115"/>
      <c r="H25" s="115"/>
      <c r="I25" s="115"/>
      <c r="J25" s="115"/>
      <c r="K25" s="115"/>
      <c r="L25" s="115"/>
      <c r="M25" s="115"/>
      <c r="N25" s="115"/>
      <c r="O25" s="248" t="str">
        <f>D19</f>
        <v xml:space="preserve">DELTA TC </v>
      </c>
      <c r="P25" s="177" t="s">
        <v>6</v>
      </c>
      <c r="Q25" s="250" t="str">
        <f>D17</f>
        <v>ACTION TT</v>
      </c>
      <c r="R25" s="127"/>
      <c r="S25" s="127"/>
      <c r="T25" s="115"/>
    </row>
    <row r="26" spans="1:20" s="118" customFormat="1" ht="15" customHeight="1">
      <c r="A26" s="248" t="str">
        <f>D16</f>
        <v>CT PAGUERA</v>
      </c>
      <c r="B26" s="177" t="s">
        <v>6</v>
      </c>
      <c r="C26" s="250" t="str">
        <f>D19</f>
        <v xml:space="preserve">DELTA TC </v>
      </c>
      <c r="D26" s="127"/>
      <c r="E26" s="127">
        <v>3</v>
      </c>
      <c r="F26" s="127">
        <v>2</v>
      </c>
      <c r="G26" s="115"/>
      <c r="H26" s="115"/>
      <c r="I26" s="115"/>
      <c r="J26" s="115"/>
      <c r="K26" s="115"/>
      <c r="L26" s="115"/>
      <c r="M26" s="115"/>
      <c r="N26" s="115"/>
      <c r="O26" s="248" t="str">
        <f>D20</f>
        <v>CT LA SALLE</v>
      </c>
      <c r="P26" s="177" t="s">
        <v>6</v>
      </c>
      <c r="Q26" s="250" t="str">
        <f>D16</f>
        <v>CT PAGUERA</v>
      </c>
      <c r="R26" s="127"/>
      <c r="S26" s="127"/>
      <c r="T26" s="230"/>
    </row>
    <row r="27" spans="1:20" s="118" customFormat="1" ht="15" customHeight="1">
      <c r="A27" s="248" t="str">
        <f>D17</f>
        <v>ACTION TT</v>
      </c>
      <c r="B27" s="177" t="s">
        <v>6</v>
      </c>
      <c r="C27" s="250" t="str">
        <f>D18</f>
        <v>SANTA MARIA TC</v>
      </c>
      <c r="D27" s="127"/>
      <c r="E27" s="127">
        <v>5</v>
      </c>
      <c r="F27" s="127">
        <v>0</v>
      </c>
      <c r="G27" s="115"/>
      <c r="H27" s="115"/>
      <c r="I27" s="115"/>
      <c r="J27" s="115"/>
      <c r="K27" s="115"/>
      <c r="L27" s="115"/>
      <c r="M27" s="115"/>
      <c r="N27" s="115"/>
      <c r="O27" s="248" t="str">
        <f>D14</f>
        <v>RAFA NADAL CLUB</v>
      </c>
      <c r="P27" s="177" t="s">
        <v>6</v>
      </c>
      <c r="Q27" s="250" t="str">
        <f>D15</f>
        <v>OPEN MARRATXI</v>
      </c>
      <c r="R27" s="127"/>
      <c r="S27" s="251"/>
      <c r="T27" s="210"/>
    </row>
    <row r="28" spans="1:20" s="118" customFormat="1" ht="15" customHeight="1">
      <c r="A28" s="252" t="str">
        <f>G21</f>
        <v>DESCANSA</v>
      </c>
      <c r="B28" s="177"/>
      <c r="C28" s="250" t="str">
        <f>D14</f>
        <v>RAFA NADAL CLUB</v>
      </c>
      <c r="D28" s="247"/>
      <c r="E28" s="211"/>
      <c r="F28" s="115"/>
      <c r="G28" s="115"/>
      <c r="H28" s="115"/>
      <c r="I28" s="115"/>
      <c r="J28" s="115"/>
      <c r="K28" s="115"/>
      <c r="L28" s="115"/>
      <c r="M28" s="115"/>
      <c r="N28" s="115"/>
      <c r="O28" s="248" t="str">
        <f>D18</f>
        <v>SANTA MARIA TC</v>
      </c>
      <c r="P28" s="177"/>
      <c r="Q28" s="212" t="str">
        <f>G21</f>
        <v>DESCANSA</v>
      </c>
      <c r="R28" s="211"/>
      <c r="S28" s="211"/>
      <c r="T28" s="115"/>
    </row>
    <row r="29" spans="1:20" s="118" customFormat="1" ht="15" customHeight="1">
      <c r="A29" s="115"/>
      <c r="B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</row>
    <row r="30" spans="1:20" s="118" customFormat="1" ht="15" customHeight="1">
      <c r="A30" s="125" t="s">
        <v>92</v>
      </c>
      <c r="B30" s="213"/>
      <c r="C30" s="163"/>
      <c r="D30" s="173"/>
      <c r="E30" s="109"/>
      <c r="F30" s="109"/>
      <c r="G30" s="115"/>
      <c r="H30" s="115"/>
      <c r="I30" s="115"/>
      <c r="J30" s="115"/>
      <c r="K30" s="115"/>
      <c r="L30" s="115"/>
      <c r="M30" s="115"/>
      <c r="N30" s="115"/>
      <c r="O30" s="125" t="s">
        <v>96</v>
      </c>
      <c r="P30" s="213"/>
      <c r="Q30" s="163"/>
      <c r="R30" s="173"/>
      <c r="S30" s="109"/>
      <c r="T30" s="115"/>
    </row>
    <row r="31" spans="1:20" s="118" customFormat="1" ht="15" customHeight="1">
      <c r="A31" s="248" t="str">
        <f>D17</f>
        <v>ACTION TT</v>
      </c>
      <c r="B31" s="177" t="s">
        <v>6</v>
      </c>
      <c r="C31" s="250" t="str">
        <f>D15</f>
        <v>OPEN MARRATXI</v>
      </c>
      <c r="D31" s="127"/>
      <c r="E31" s="127">
        <v>3</v>
      </c>
      <c r="F31" s="127">
        <v>2</v>
      </c>
      <c r="G31" s="115"/>
      <c r="H31" s="115"/>
      <c r="I31" s="115"/>
      <c r="J31" s="115"/>
      <c r="K31" s="115"/>
      <c r="L31" s="115"/>
      <c r="M31" s="115"/>
      <c r="N31" s="115"/>
      <c r="O31" s="248" t="str">
        <f>D16</f>
        <v>CT PAGUERA</v>
      </c>
      <c r="P31" s="177" t="s">
        <v>6</v>
      </c>
      <c r="Q31" s="250" t="str">
        <f>D14</f>
        <v>RAFA NADAL CLUB</v>
      </c>
      <c r="R31" s="127"/>
      <c r="S31" s="127"/>
      <c r="T31" s="210"/>
    </row>
    <row r="32" spans="1:20" s="118" customFormat="1" ht="15" customHeight="1">
      <c r="A32" s="248" t="str">
        <f>D18</f>
        <v>SANTA MARIA TC</v>
      </c>
      <c r="B32" s="177" t="s">
        <v>6</v>
      </c>
      <c r="C32" s="250" t="str">
        <f>D14</f>
        <v>RAFA NADAL CLUB</v>
      </c>
      <c r="D32" s="127"/>
      <c r="E32" s="127">
        <v>0</v>
      </c>
      <c r="F32" s="127">
        <v>5</v>
      </c>
      <c r="G32" s="115"/>
      <c r="H32" s="115"/>
      <c r="I32" s="115"/>
      <c r="J32" s="115"/>
      <c r="K32" s="115"/>
      <c r="L32" s="115"/>
      <c r="M32" s="115"/>
      <c r="N32" s="115"/>
      <c r="O32" s="248" t="str">
        <f>D17</f>
        <v>ACTION TT</v>
      </c>
      <c r="P32" s="177" t="s">
        <v>6</v>
      </c>
      <c r="Q32" s="250" t="str">
        <f>D20</f>
        <v>CT LA SALLE</v>
      </c>
      <c r="R32" s="127"/>
      <c r="S32" s="127"/>
      <c r="T32" s="230"/>
    </row>
    <row r="33" spans="1:20" s="118" customFormat="1" ht="15" customHeight="1">
      <c r="A33" s="248" t="str">
        <f>D19</f>
        <v xml:space="preserve">DELTA TC </v>
      </c>
      <c r="B33" s="177" t="s">
        <v>6</v>
      </c>
      <c r="C33" s="250" t="str">
        <f>D20</f>
        <v>CT LA SALLE</v>
      </c>
      <c r="D33" s="127"/>
      <c r="E33" s="127"/>
      <c r="F33" s="127"/>
      <c r="G33" s="115"/>
      <c r="H33" s="115"/>
      <c r="I33" s="115"/>
      <c r="J33" s="115"/>
      <c r="K33" s="115"/>
      <c r="L33" s="115"/>
      <c r="M33" s="115"/>
      <c r="N33" s="115"/>
      <c r="O33" s="248" t="str">
        <f>D18</f>
        <v>SANTA MARIA TC</v>
      </c>
      <c r="P33" s="177" t="s">
        <v>6</v>
      </c>
      <c r="Q33" s="250" t="str">
        <f>D19</f>
        <v xml:space="preserve">DELTA TC </v>
      </c>
      <c r="R33" s="127"/>
      <c r="S33" s="251"/>
      <c r="T33" s="115"/>
    </row>
    <row r="34" spans="1:20" s="118" customFormat="1" ht="15" customHeight="1">
      <c r="A34" s="248" t="str">
        <f>D16</f>
        <v>CT PAGUERA</v>
      </c>
      <c r="B34" s="177"/>
      <c r="C34" s="291" t="str">
        <f>G21</f>
        <v>DESCANSA</v>
      </c>
      <c r="D34" s="292"/>
      <c r="E34" s="211"/>
      <c r="F34" s="115"/>
      <c r="G34" s="115"/>
      <c r="H34" s="115"/>
      <c r="I34" s="115"/>
      <c r="J34" s="115"/>
      <c r="K34" s="115"/>
      <c r="L34" s="115"/>
      <c r="M34" s="115"/>
      <c r="N34" s="115"/>
      <c r="O34" s="252" t="str">
        <f>G21</f>
        <v>DESCANSA</v>
      </c>
      <c r="P34" s="177"/>
      <c r="Q34" s="250" t="str">
        <f>D15</f>
        <v>OPEN MARRATXI</v>
      </c>
      <c r="R34" s="211"/>
      <c r="S34" s="211"/>
      <c r="T34" s="115"/>
    </row>
    <row r="35" spans="1:20" s="118" customFormat="1" ht="15" customHeight="1">
      <c r="A35" s="115"/>
      <c r="B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R35" s="115"/>
      <c r="S35" s="115"/>
      <c r="T35" s="115"/>
    </row>
    <row r="36" spans="1:20" s="118" customFormat="1" ht="15" customHeight="1">
      <c r="A36" s="125" t="s">
        <v>93</v>
      </c>
      <c r="B36" s="213"/>
      <c r="C36" s="163"/>
      <c r="D36" s="173"/>
      <c r="E36" s="109"/>
      <c r="F36" s="115"/>
      <c r="G36" s="115"/>
      <c r="H36" s="115"/>
      <c r="I36" s="115"/>
      <c r="J36" s="115"/>
      <c r="K36" s="115"/>
      <c r="L36" s="115"/>
      <c r="M36" s="115"/>
      <c r="N36" s="115"/>
      <c r="O36" s="125" t="s">
        <v>97</v>
      </c>
      <c r="P36" s="213"/>
      <c r="Q36" s="163"/>
      <c r="R36" s="173"/>
      <c r="S36" s="109"/>
      <c r="T36" s="115"/>
    </row>
    <row r="37" spans="1:20" s="118" customFormat="1" ht="15" customHeight="1">
      <c r="A37" s="248" t="str">
        <f>D14</f>
        <v>RAFA NADAL CLUB</v>
      </c>
      <c r="B37" s="177" t="s">
        <v>6</v>
      </c>
      <c r="C37" s="250" t="str">
        <f>D19</f>
        <v xml:space="preserve">DELTA TC </v>
      </c>
      <c r="D37" s="127"/>
      <c r="E37" s="127"/>
      <c r="F37" s="127"/>
      <c r="G37" s="115"/>
      <c r="H37" s="115"/>
      <c r="I37" s="115"/>
      <c r="J37" s="115"/>
      <c r="K37" s="115"/>
      <c r="L37" s="115"/>
      <c r="M37" s="115"/>
      <c r="N37" s="115"/>
      <c r="O37" s="248" t="str">
        <f>D20</f>
        <v>CT LA SALLE</v>
      </c>
      <c r="P37" s="177" t="s">
        <v>6</v>
      </c>
      <c r="Q37" s="250" t="str">
        <f>D18</f>
        <v>SANTA MARIA TC</v>
      </c>
      <c r="R37" s="127"/>
      <c r="S37" s="127"/>
      <c r="T37" s="115"/>
    </row>
    <row r="38" spans="1:20" s="118" customFormat="1" ht="15" customHeight="1">
      <c r="A38" s="248" t="str">
        <f>D15</f>
        <v>OPEN MARRATXI</v>
      </c>
      <c r="B38" s="177" t="s">
        <v>6</v>
      </c>
      <c r="C38" s="250" t="str">
        <f>D18</f>
        <v>SANTA MARIA TC</v>
      </c>
      <c r="D38" s="127"/>
      <c r="E38" s="127"/>
      <c r="F38" s="127"/>
      <c r="G38" s="115"/>
      <c r="H38" s="115"/>
      <c r="I38" s="115"/>
      <c r="J38" s="115"/>
      <c r="K38" s="115"/>
      <c r="L38" s="115"/>
      <c r="M38" s="115"/>
      <c r="N38" s="115"/>
      <c r="O38" s="248" t="str">
        <f>D14</f>
        <v>RAFA NADAL CLUB</v>
      </c>
      <c r="P38" s="177" t="s">
        <v>6</v>
      </c>
      <c r="Q38" s="250" t="str">
        <f>D17</f>
        <v>ACTION TT</v>
      </c>
      <c r="R38" s="127"/>
      <c r="S38" s="127"/>
      <c r="T38" s="115"/>
    </row>
    <row r="39" spans="1:20" s="118" customFormat="1" ht="15" customHeight="1">
      <c r="A39" s="248" t="str">
        <f>D16</f>
        <v>CT PAGUERA</v>
      </c>
      <c r="B39" s="177" t="s">
        <v>6</v>
      </c>
      <c r="C39" s="250" t="str">
        <f>D17</f>
        <v>ACTION TT</v>
      </c>
      <c r="D39" s="127"/>
      <c r="E39" s="127">
        <v>2</v>
      </c>
      <c r="F39" s="127">
        <v>3</v>
      </c>
      <c r="G39" s="115"/>
      <c r="H39" s="115"/>
      <c r="J39" s="115"/>
      <c r="K39" s="115"/>
      <c r="L39" s="115"/>
      <c r="M39" s="115"/>
      <c r="N39" s="115"/>
      <c r="O39" s="248" t="str">
        <f>D15</f>
        <v>OPEN MARRATXI</v>
      </c>
      <c r="P39" s="177" t="s">
        <v>6</v>
      </c>
      <c r="Q39" s="250" t="str">
        <f>D16</f>
        <v>CT PAGUERA</v>
      </c>
      <c r="R39" s="127"/>
      <c r="S39" s="251"/>
      <c r="T39" s="115"/>
    </row>
    <row r="40" spans="1:20" s="118" customFormat="1" ht="15" customHeight="1">
      <c r="A40" s="252" t="str">
        <f>G21</f>
        <v>DESCANSA</v>
      </c>
      <c r="B40" s="177"/>
      <c r="C40" s="250" t="str">
        <f>D20</f>
        <v>CT LA SALLE</v>
      </c>
      <c r="D40" s="247"/>
      <c r="E40" s="211"/>
      <c r="F40" s="115"/>
      <c r="M40" s="115"/>
      <c r="N40" s="115"/>
      <c r="O40" s="248" t="str">
        <f>D19</f>
        <v xml:space="preserve">DELTA TC </v>
      </c>
      <c r="P40" s="177"/>
      <c r="Q40" s="212" t="str">
        <f>G21</f>
        <v>DESCANSA</v>
      </c>
      <c r="R40" s="211"/>
      <c r="S40" s="211"/>
      <c r="T40" s="115"/>
    </row>
    <row r="41" spans="1:20" s="118" customFormat="1" ht="15" customHeight="1"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</row>
    <row r="42" spans="1:20" s="118" customFormat="1" ht="15" customHeight="1">
      <c r="A42" s="125" t="s">
        <v>94</v>
      </c>
      <c r="B42" s="213"/>
      <c r="C42" s="163"/>
      <c r="D42" s="173"/>
      <c r="E42" s="109"/>
      <c r="F42" s="115"/>
      <c r="G42" s="115"/>
      <c r="H42" s="115"/>
      <c r="I42" s="115"/>
      <c r="J42" s="115"/>
      <c r="K42" s="115"/>
      <c r="L42" s="115"/>
      <c r="M42" s="115"/>
      <c r="N42" s="115"/>
      <c r="P42" s="115"/>
      <c r="Q42" s="115"/>
      <c r="R42" s="115"/>
      <c r="S42" s="115"/>
      <c r="T42" s="115"/>
    </row>
    <row r="43" spans="1:20" s="118" customFormat="1" ht="15" customHeight="1">
      <c r="A43" s="248" t="str">
        <f>D18</f>
        <v>SANTA MARIA TC</v>
      </c>
      <c r="B43" s="177" t="s">
        <v>6</v>
      </c>
      <c r="C43" s="250" t="str">
        <f>D16</f>
        <v>CT PAGUERA</v>
      </c>
      <c r="D43" s="127"/>
      <c r="E43" s="127"/>
      <c r="F43" s="127"/>
      <c r="G43" s="178"/>
      <c r="H43" s="178"/>
      <c r="I43" s="115"/>
      <c r="J43" s="115"/>
      <c r="K43" s="115"/>
      <c r="L43" s="115"/>
      <c r="M43" s="115"/>
      <c r="N43" s="115"/>
      <c r="O43" s="178"/>
      <c r="P43" s="115"/>
      <c r="Q43" s="115"/>
      <c r="R43" s="115"/>
      <c r="S43" s="115"/>
      <c r="T43" s="115"/>
    </row>
    <row r="44" spans="1:20" s="118" customFormat="1" ht="15" customHeight="1">
      <c r="A44" s="248" t="str">
        <f>D19</f>
        <v xml:space="preserve">DELTA TC </v>
      </c>
      <c r="B44" s="177" t="s">
        <v>6</v>
      </c>
      <c r="C44" s="250" t="str">
        <f>D15</f>
        <v>OPEN MARRATXI</v>
      </c>
      <c r="D44" s="127"/>
      <c r="E44" s="127"/>
      <c r="F44" s="127"/>
      <c r="G44" s="178"/>
      <c r="H44" s="178"/>
      <c r="I44" s="115"/>
      <c r="J44" s="115"/>
      <c r="K44" s="115"/>
      <c r="L44" s="115"/>
      <c r="M44" s="115"/>
      <c r="N44" s="115"/>
      <c r="O44" s="178"/>
      <c r="P44" s="115"/>
      <c r="Q44" s="115"/>
      <c r="R44" s="115"/>
      <c r="S44" s="115"/>
      <c r="T44" s="115"/>
    </row>
    <row r="45" spans="1:20" s="118" customFormat="1" ht="15" customHeight="1">
      <c r="A45" s="248" t="str">
        <f>D20</f>
        <v>CT LA SALLE</v>
      </c>
      <c r="B45" s="177" t="s">
        <v>6</v>
      </c>
      <c r="C45" s="250" t="str">
        <f>D14</f>
        <v>RAFA NADAL CLUB</v>
      </c>
      <c r="D45" s="127"/>
      <c r="E45" s="127"/>
      <c r="F45" s="251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</row>
    <row r="46" spans="1:20" s="118" customFormat="1" ht="15" customHeight="1">
      <c r="A46" s="248" t="str">
        <f>D17</f>
        <v>ACTION TT</v>
      </c>
      <c r="B46" s="177"/>
      <c r="C46" s="291" t="str">
        <f>G21</f>
        <v>DESCANSA</v>
      </c>
      <c r="D46" s="292"/>
      <c r="E46" s="211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</row>
    <row r="47" spans="1:20" s="118" customFormat="1" ht="15" customHeight="1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</row>
    <row r="48" spans="1:20" s="118" customFormat="1" ht="15" customHeight="1">
      <c r="D48" s="115"/>
      <c r="E48" s="115"/>
      <c r="H48" s="131" t="s">
        <v>63</v>
      </c>
      <c r="I48" s="115"/>
      <c r="J48" s="115"/>
      <c r="K48" s="115"/>
      <c r="L48" s="115"/>
      <c r="M48" s="115"/>
      <c r="O48" s="115"/>
      <c r="P48" s="115"/>
      <c r="Q48" s="115"/>
      <c r="R48" s="115"/>
      <c r="S48" s="115"/>
      <c r="T48" s="115"/>
    </row>
    <row r="49" spans="7:15" s="118" customFormat="1" ht="15" customHeight="1"/>
    <row r="50" spans="7:15" s="6" customFormat="1" ht="15" customHeight="1">
      <c r="G50" s="52"/>
      <c r="H50" s="52"/>
      <c r="I50" s="52"/>
      <c r="J50" s="52"/>
      <c r="K50" s="52"/>
      <c r="L50" s="52"/>
      <c r="M50" s="52"/>
      <c r="N50" s="52"/>
    </row>
    <row r="51" spans="7:15" s="6" customFormat="1" ht="15" customHeight="1"/>
    <row r="52" spans="7:15" s="6" customFormat="1" ht="15" customHeight="1"/>
    <row r="53" spans="7:15" s="6" customFormat="1" ht="15" customHeight="1"/>
    <row r="54" spans="7:15" s="6" customFormat="1" ht="15" customHeight="1"/>
    <row r="55" spans="7:15" s="6" customFormat="1" ht="15" customHeight="1"/>
    <row r="56" spans="7:15" s="6" customFormat="1" ht="15" customHeight="1">
      <c r="N56" s="107"/>
      <c r="O56" s="107"/>
    </row>
    <row r="57" spans="7:15" s="6" customFormat="1" ht="15" customHeight="1"/>
    <row r="58" spans="7:15" s="6" customFormat="1" ht="15" customHeight="1"/>
    <row r="59" spans="7:15" s="6" customFormat="1" ht="15" customHeight="1"/>
    <row r="60" spans="7:15" s="6" customFormat="1" ht="15" customHeight="1"/>
    <row r="61" spans="7:15" s="6" customFormat="1" ht="15" customHeight="1"/>
    <row r="62" spans="7:15" s="6" customFormat="1" ht="15" customHeight="1"/>
    <row r="63" spans="7:15" s="6" customFormat="1" ht="15" customHeight="1"/>
    <row r="64" spans="7:15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5" customHeight="1"/>
    <row r="78" s="6" customFormat="1" ht="15" customHeight="1"/>
    <row r="79" s="6" customFormat="1" ht="15" customHeight="1"/>
    <row r="80" s="6" customFormat="1" ht="15" customHeight="1"/>
    <row r="81" s="6" customFormat="1" ht="15" customHeight="1"/>
    <row r="82" s="6" customFormat="1" ht="15" customHeight="1"/>
    <row r="83" s="6" customFormat="1" ht="15" customHeight="1"/>
    <row r="84" s="6" customFormat="1" ht="15" customHeight="1"/>
    <row r="85" s="6" customFormat="1" ht="15" customHeight="1"/>
    <row r="86" s="6" customFormat="1" ht="15" customHeight="1"/>
    <row r="87" s="6" customFormat="1" ht="15" customHeight="1"/>
    <row r="88" s="6" customFormat="1" ht="15" customHeight="1"/>
    <row r="89" s="6" customFormat="1" ht="15" customHeight="1"/>
    <row r="90" s="6" customFormat="1" ht="15" customHeight="1"/>
    <row r="91" s="6" customFormat="1" ht="15" customHeight="1"/>
    <row r="92" s="6" customFormat="1" ht="15" customHeight="1"/>
    <row r="93" s="6" customFormat="1" ht="15" customHeight="1"/>
    <row r="94" s="6" customFormat="1" ht="15" customHeight="1"/>
    <row r="95" s="6" customFormat="1" ht="15" customHeight="1"/>
    <row r="96" s="6" customFormat="1" ht="15" customHeight="1"/>
    <row r="97" s="6" customFormat="1" ht="15" customHeight="1"/>
    <row r="98" s="6" customFormat="1" ht="15" customHeight="1"/>
    <row r="99" s="6" customFormat="1" ht="15" customHeight="1"/>
    <row r="100" s="6" customFormat="1" ht="15" customHeight="1"/>
    <row r="101" s="6" customFormat="1" ht="15" customHeight="1"/>
    <row r="102" s="6" customFormat="1" ht="15" customHeight="1"/>
  </sheetData>
  <mergeCells count="3">
    <mergeCell ref="A6:K6"/>
    <mergeCell ref="C46:D46"/>
    <mergeCell ref="C34:D3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B7B5-C890-4C79-A6AE-97BE4752E7BA}">
  <sheetPr>
    <pageSetUpPr fitToPage="1"/>
  </sheetPr>
  <dimension ref="A1:V102"/>
  <sheetViews>
    <sheetView showGridLines="0" topLeftCell="A4" workbookViewId="0">
      <selection activeCell="B41" sqref="B41"/>
    </sheetView>
  </sheetViews>
  <sheetFormatPr baseColWidth="10" defaultRowHeight="14.4"/>
  <cols>
    <col min="1" max="1" width="24.5546875" customWidth="1"/>
    <col min="2" max="2" width="4.44140625" customWidth="1"/>
    <col min="3" max="3" width="5" customWidth="1"/>
    <col min="4" max="4" width="22.77734375" customWidth="1"/>
    <col min="5" max="5" width="6.88671875" customWidth="1"/>
    <col min="6" max="6" width="7.33203125" customWidth="1"/>
    <col min="7" max="9" width="6.33203125" customWidth="1"/>
    <col min="10" max="11" width="6.6640625" customWidth="1"/>
    <col min="12" max="12" width="9.109375" customWidth="1"/>
    <col min="13" max="14" width="6.6640625" customWidth="1"/>
    <col min="15" max="15" width="24.109375" customWidth="1"/>
    <col min="16" max="16" width="4.33203125" customWidth="1"/>
    <col min="17" max="17" width="24.44140625" customWidth="1"/>
    <col min="18" max="18" width="6.109375" customWidth="1"/>
    <col min="19" max="19" width="5.88671875" customWidth="1"/>
    <col min="20" max="20" width="11.88671875" customWidth="1"/>
    <col min="21" max="21" width="5.5546875" customWidth="1"/>
    <col min="253" max="253" width="3.6640625" customWidth="1"/>
    <col min="254" max="254" width="22.6640625" customWidth="1"/>
    <col min="255" max="255" width="3.88671875" customWidth="1"/>
    <col min="256" max="256" width="4" customWidth="1"/>
    <col min="257" max="257" width="3.5546875" customWidth="1"/>
    <col min="258" max="258" width="5" customWidth="1"/>
    <col min="259" max="259" width="4.44140625" customWidth="1"/>
    <col min="260" max="260" width="5.109375" customWidth="1"/>
    <col min="261" max="261" width="2.88671875" customWidth="1"/>
    <col min="262" max="262" width="23.6640625" customWidth="1"/>
    <col min="263" max="263" width="3" customWidth="1"/>
    <col min="264" max="264" width="22.6640625" customWidth="1"/>
    <col min="265" max="266" width="3.33203125" customWidth="1"/>
    <col min="267" max="267" width="2.88671875" customWidth="1"/>
    <col min="268" max="268" width="19.5546875" customWidth="1"/>
    <col min="269" max="269" width="2.6640625" customWidth="1"/>
    <col min="270" max="270" width="23" customWidth="1"/>
    <col min="271" max="271" width="3.44140625" customWidth="1"/>
    <col min="272" max="272" width="3.5546875" customWidth="1"/>
    <col min="509" max="509" width="3.6640625" customWidth="1"/>
    <col min="510" max="510" width="22.6640625" customWidth="1"/>
    <col min="511" max="511" width="3.88671875" customWidth="1"/>
    <col min="512" max="512" width="4" customWidth="1"/>
    <col min="513" max="513" width="3.5546875" customWidth="1"/>
    <col min="514" max="514" width="5" customWidth="1"/>
    <col min="515" max="515" width="4.44140625" customWidth="1"/>
    <col min="516" max="516" width="5.109375" customWidth="1"/>
    <col min="517" max="517" width="2.88671875" customWidth="1"/>
    <col min="518" max="518" width="23.6640625" customWidth="1"/>
    <col min="519" max="519" width="3" customWidth="1"/>
    <col min="520" max="520" width="22.6640625" customWidth="1"/>
    <col min="521" max="522" width="3.33203125" customWidth="1"/>
    <col min="523" max="523" width="2.88671875" customWidth="1"/>
    <col min="524" max="524" width="19.5546875" customWidth="1"/>
    <col min="525" max="525" width="2.6640625" customWidth="1"/>
    <col min="526" max="526" width="23" customWidth="1"/>
    <col min="527" max="527" width="3.44140625" customWidth="1"/>
    <col min="528" max="528" width="3.5546875" customWidth="1"/>
    <col min="765" max="765" width="3.6640625" customWidth="1"/>
    <col min="766" max="766" width="22.6640625" customWidth="1"/>
    <col min="767" max="767" width="3.88671875" customWidth="1"/>
    <col min="768" max="768" width="4" customWidth="1"/>
    <col min="769" max="769" width="3.5546875" customWidth="1"/>
    <col min="770" max="770" width="5" customWidth="1"/>
    <col min="771" max="771" width="4.44140625" customWidth="1"/>
    <col min="772" max="772" width="5.109375" customWidth="1"/>
    <col min="773" max="773" width="2.88671875" customWidth="1"/>
    <col min="774" max="774" width="23.6640625" customWidth="1"/>
    <col min="775" max="775" width="3" customWidth="1"/>
    <col min="776" max="776" width="22.6640625" customWidth="1"/>
    <col min="777" max="778" width="3.33203125" customWidth="1"/>
    <col min="779" max="779" width="2.88671875" customWidth="1"/>
    <col min="780" max="780" width="19.5546875" customWidth="1"/>
    <col min="781" max="781" width="2.6640625" customWidth="1"/>
    <col min="782" max="782" width="23" customWidth="1"/>
    <col min="783" max="783" width="3.44140625" customWidth="1"/>
    <col min="784" max="784" width="3.5546875" customWidth="1"/>
    <col min="1021" max="1021" width="3.6640625" customWidth="1"/>
    <col min="1022" max="1022" width="22.6640625" customWidth="1"/>
    <col min="1023" max="1023" width="3.88671875" customWidth="1"/>
    <col min="1024" max="1024" width="4" customWidth="1"/>
    <col min="1025" max="1025" width="3.5546875" customWidth="1"/>
    <col min="1026" max="1026" width="5" customWidth="1"/>
    <col min="1027" max="1027" width="4.44140625" customWidth="1"/>
    <col min="1028" max="1028" width="5.109375" customWidth="1"/>
    <col min="1029" max="1029" width="2.88671875" customWidth="1"/>
    <col min="1030" max="1030" width="23.6640625" customWidth="1"/>
    <col min="1031" max="1031" width="3" customWidth="1"/>
    <col min="1032" max="1032" width="22.6640625" customWidth="1"/>
    <col min="1033" max="1034" width="3.33203125" customWidth="1"/>
    <col min="1035" max="1035" width="2.88671875" customWidth="1"/>
    <col min="1036" max="1036" width="19.5546875" customWidth="1"/>
    <col min="1037" max="1037" width="2.6640625" customWidth="1"/>
    <col min="1038" max="1038" width="23" customWidth="1"/>
    <col min="1039" max="1039" width="3.44140625" customWidth="1"/>
    <col min="1040" max="1040" width="3.5546875" customWidth="1"/>
    <col min="1277" max="1277" width="3.6640625" customWidth="1"/>
    <col min="1278" max="1278" width="22.6640625" customWidth="1"/>
    <col min="1279" max="1279" width="3.88671875" customWidth="1"/>
    <col min="1280" max="1280" width="4" customWidth="1"/>
    <col min="1281" max="1281" width="3.5546875" customWidth="1"/>
    <col min="1282" max="1282" width="5" customWidth="1"/>
    <col min="1283" max="1283" width="4.44140625" customWidth="1"/>
    <col min="1284" max="1284" width="5.109375" customWidth="1"/>
    <col min="1285" max="1285" width="2.88671875" customWidth="1"/>
    <col min="1286" max="1286" width="23.6640625" customWidth="1"/>
    <col min="1287" max="1287" width="3" customWidth="1"/>
    <col min="1288" max="1288" width="22.6640625" customWidth="1"/>
    <col min="1289" max="1290" width="3.33203125" customWidth="1"/>
    <col min="1291" max="1291" width="2.88671875" customWidth="1"/>
    <col min="1292" max="1292" width="19.5546875" customWidth="1"/>
    <col min="1293" max="1293" width="2.6640625" customWidth="1"/>
    <col min="1294" max="1294" width="23" customWidth="1"/>
    <col min="1295" max="1295" width="3.44140625" customWidth="1"/>
    <col min="1296" max="1296" width="3.5546875" customWidth="1"/>
    <col min="1533" max="1533" width="3.6640625" customWidth="1"/>
    <col min="1534" max="1534" width="22.6640625" customWidth="1"/>
    <col min="1535" max="1535" width="3.88671875" customWidth="1"/>
    <col min="1536" max="1536" width="4" customWidth="1"/>
    <col min="1537" max="1537" width="3.5546875" customWidth="1"/>
    <col min="1538" max="1538" width="5" customWidth="1"/>
    <col min="1539" max="1539" width="4.44140625" customWidth="1"/>
    <col min="1540" max="1540" width="5.109375" customWidth="1"/>
    <col min="1541" max="1541" width="2.88671875" customWidth="1"/>
    <col min="1542" max="1542" width="23.6640625" customWidth="1"/>
    <col min="1543" max="1543" width="3" customWidth="1"/>
    <col min="1544" max="1544" width="22.6640625" customWidth="1"/>
    <col min="1545" max="1546" width="3.33203125" customWidth="1"/>
    <col min="1547" max="1547" width="2.88671875" customWidth="1"/>
    <col min="1548" max="1548" width="19.5546875" customWidth="1"/>
    <col min="1549" max="1549" width="2.6640625" customWidth="1"/>
    <col min="1550" max="1550" width="23" customWidth="1"/>
    <col min="1551" max="1551" width="3.44140625" customWidth="1"/>
    <col min="1552" max="1552" width="3.5546875" customWidth="1"/>
    <col min="1789" max="1789" width="3.6640625" customWidth="1"/>
    <col min="1790" max="1790" width="22.6640625" customWidth="1"/>
    <col min="1791" max="1791" width="3.88671875" customWidth="1"/>
    <col min="1792" max="1792" width="4" customWidth="1"/>
    <col min="1793" max="1793" width="3.5546875" customWidth="1"/>
    <col min="1794" max="1794" width="5" customWidth="1"/>
    <col min="1795" max="1795" width="4.44140625" customWidth="1"/>
    <col min="1796" max="1796" width="5.109375" customWidth="1"/>
    <col min="1797" max="1797" width="2.88671875" customWidth="1"/>
    <col min="1798" max="1798" width="23.6640625" customWidth="1"/>
    <col min="1799" max="1799" width="3" customWidth="1"/>
    <col min="1800" max="1800" width="22.6640625" customWidth="1"/>
    <col min="1801" max="1802" width="3.33203125" customWidth="1"/>
    <col min="1803" max="1803" width="2.88671875" customWidth="1"/>
    <col min="1804" max="1804" width="19.5546875" customWidth="1"/>
    <col min="1805" max="1805" width="2.6640625" customWidth="1"/>
    <col min="1806" max="1806" width="23" customWidth="1"/>
    <col min="1807" max="1807" width="3.44140625" customWidth="1"/>
    <col min="1808" max="1808" width="3.5546875" customWidth="1"/>
    <col min="2045" max="2045" width="3.6640625" customWidth="1"/>
    <col min="2046" max="2046" width="22.6640625" customWidth="1"/>
    <col min="2047" max="2047" width="3.88671875" customWidth="1"/>
    <col min="2048" max="2048" width="4" customWidth="1"/>
    <col min="2049" max="2049" width="3.5546875" customWidth="1"/>
    <col min="2050" max="2050" width="5" customWidth="1"/>
    <col min="2051" max="2051" width="4.44140625" customWidth="1"/>
    <col min="2052" max="2052" width="5.109375" customWidth="1"/>
    <col min="2053" max="2053" width="2.88671875" customWidth="1"/>
    <col min="2054" max="2054" width="23.6640625" customWidth="1"/>
    <col min="2055" max="2055" width="3" customWidth="1"/>
    <col min="2056" max="2056" width="22.6640625" customWidth="1"/>
    <col min="2057" max="2058" width="3.33203125" customWidth="1"/>
    <col min="2059" max="2059" width="2.88671875" customWidth="1"/>
    <col min="2060" max="2060" width="19.5546875" customWidth="1"/>
    <col min="2061" max="2061" width="2.6640625" customWidth="1"/>
    <col min="2062" max="2062" width="23" customWidth="1"/>
    <col min="2063" max="2063" width="3.44140625" customWidth="1"/>
    <col min="2064" max="2064" width="3.5546875" customWidth="1"/>
    <col min="2301" max="2301" width="3.6640625" customWidth="1"/>
    <col min="2302" max="2302" width="22.6640625" customWidth="1"/>
    <col min="2303" max="2303" width="3.88671875" customWidth="1"/>
    <col min="2304" max="2304" width="4" customWidth="1"/>
    <col min="2305" max="2305" width="3.5546875" customWidth="1"/>
    <col min="2306" max="2306" width="5" customWidth="1"/>
    <col min="2307" max="2307" width="4.44140625" customWidth="1"/>
    <col min="2308" max="2308" width="5.109375" customWidth="1"/>
    <col min="2309" max="2309" width="2.88671875" customWidth="1"/>
    <col min="2310" max="2310" width="23.6640625" customWidth="1"/>
    <col min="2311" max="2311" width="3" customWidth="1"/>
    <col min="2312" max="2312" width="22.6640625" customWidth="1"/>
    <col min="2313" max="2314" width="3.33203125" customWidth="1"/>
    <col min="2315" max="2315" width="2.88671875" customWidth="1"/>
    <col min="2316" max="2316" width="19.5546875" customWidth="1"/>
    <col min="2317" max="2317" width="2.6640625" customWidth="1"/>
    <col min="2318" max="2318" width="23" customWidth="1"/>
    <col min="2319" max="2319" width="3.44140625" customWidth="1"/>
    <col min="2320" max="2320" width="3.5546875" customWidth="1"/>
    <col min="2557" max="2557" width="3.6640625" customWidth="1"/>
    <col min="2558" max="2558" width="22.6640625" customWidth="1"/>
    <col min="2559" max="2559" width="3.88671875" customWidth="1"/>
    <col min="2560" max="2560" width="4" customWidth="1"/>
    <col min="2561" max="2561" width="3.5546875" customWidth="1"/>
    <col min="2562" max="2562" width="5" customWidth="1"/>
    <col min="2563" max="2563" width="4.44140625" customWidth="1"/>
    <col min="2564" max="2564" width="5.109375" customWidth="1"/>
    <col min="2565" max="2565" width="2.88671875" customWidth="1"/>
    <col min="2566" max="2566" width="23.6640625" customWidth="1"/>
    <col min="2567" max="2567" width="3" customWidth="1"/>
    <col min="2568" max="2568" width="22.6640625" customWidth="1"/>
    <col min="2569" max="2570" width="3.33203125" customWidth="1"/>
    <col min="2571" max="2571" width="2.88671875" customWidth="1"/>
    <col min="2572" max="2572" width="19.5546875" customWidth="1"/>
    <col min="2573" max="2573" width="2.6640625" customWidth="1"/>
    <col min="2574" max="2574" width="23" customWidth="1"/>
    <col min="2575" max="2575" width="3.44140625" customWidth="1"/>
    <col min="2576" max="2576" width="3.5546875" customWidth="1"/>
    <col min="2813" max="2813" width="3.6640625" customWidth="1"/>
    <col min="2814" max="2814" width="22.6640625" customWidth="1"/>
    <col min="2815" max="2815" width="3.88671875" customWidth="1"/>
    <col min="2816" max="2816" width="4" customWidth="1"/>
    <col min="2817" max="2817" width="3.5546875" customWidth="1"/>
    <col min="2818" max="2818" width="5" customWidth="1"/>
    <col min="2819" max="2819" width="4.44140625" customWidth="1"/>
    <col min="2820" max="2820" width="5.109375" customWidth="1"/>
    <col min="2821" max="2821" width="2.88671875" customWidth="1"/>
    <col min="2822" max="2822" width="23.6640625" customWidth="1"/>
    <col min="2823" max="2823" width="3" customWidth="1"/>
    <col min="2824" max="2824" width="22.6640625" customWidth="1"/>
    <col min="2825" max="2826" width="3.33203125" customWidth="1"/>
    <col min="2827" max="2827" width="2.88671875" customWidth="1"/>
    <col min="2828" max="2828" width="19.5546875" customWidth="1"/>
    <col min="2829" max="2829" width="2.6640625" customWidth="1"/>
    <col min="2830" max="2830" width="23" customWidth="1"/>
    <col min="2831" max="2831" width="3.44140625" customWidth="1"/>
    <col min="2832" max="2832" width="3.5546875" customWidth="1"/>
    <col min="3069" max="3069" width="3.6640625" customWidth="1"/>
    <col min="3070" max="3070" width="22.6640625" customWidth="1"/>
    <col min="3071" max="3071" width="3.88671875" customWidth="1"/>
    <col min="3072" max="3072" width="4" customWidth="1"/>
    <col min="3073" max="3073" width="3.5546875" customWidth="1"/>
    <col min="3074" max="3074" width="5" customWidth="1"/>
    <col min="3075" max="3075" width="4.44140625" customWidth="1"/>
    <col min="3076" max="3076" width="5.109375" customWidth="1"/>
    <col min="3077" max="3077" width="2.88671875" customWidth="1"/>
    <col min="3078" max="3078" width="23.6640625" customWidth="1"/>
    <col min="3079" max="3079" width="3" customWidth="1"/>
    <col min="3080" max="3080" width="22.6640625" customWidth="1"/>
    <col min="3081" max="3082" width="3.33203125" customWidth="1"/>
    <col min="3083" max="3083" width="2.88671875" customWidth="1"/>
    <col min="3084" max="3084" width="19.5546875" customWidth="1"/>
    <col min="3085" max="3085" width="2.6640625" customWidth="1"/>
    <col min="3086" max="3086" width="23" customWidth="1"/>
    <col min="3087" max="3087" width="3.44140625" customWidth="1"/>
    <col min="3088" max="3088" width="3.5546875" customWidth="1"/>
    <col min="3325" max="3325" width="3.6640625" customWidth="1"/>
    <col min="3326" max="3326" width="22.6640625" customWidth="1"/>
    <col min="3327" max="3327" width="3.88671875" customWidth="1"/>
    <col min="3328" max="3328" width="4" customWidth="1"/>
    <col min="3329" max="3329" width="3.5546875" customWidth="1"/>
    <col min="3330" max="3330" width="5" customWidth="1"/>
    <col min="3331" max="3331" width="4.44140625" customWidth="1"/>
    <col min="3332" max="3332" width="5.109375" customWidth="1"/>
    <col min="3333" max="3333" width="2.88671875" customWidth="1"/>
    <col min="3334" max="3334" width="23.6640625" customWidth="1"/>
    <col min="3335" max="3335" width="3" customWidth="1"/>
    <col min="3336" max="3336" width="22.6640625" customWidth="1"/>
    <col min="3337" max="3338" width="3.33203125" customWidth="1"/>
    <col min="3339" max="3339" width="2.88671875" customWidth="1"/>
    <col min="3340" max="3340" width="19.5546875" customWidth="1"/>
    <col min="3341" max="3341" width="2.6640625" customWidth="1"/>
    <col min="3342" max="3342" width="23" customWidth="1"/>
    <col min="3343" max="3343" width="3.44140625" customWidth="1"/>
    <col min="3344" max="3344" width="3.5546875" customWidth="1"/>
    <col min="3581" max="3581" width="3.6640625" customWidth="1"/>
    <col min="3582" max="3582" width="22.6640625" customWidth="1"/>
    <col min="3583" max="3583" width="3.88671875" customWidth="1"/>
    <col min="3584" max="3584" width="4" customWidth="1"/>
    <col min="3585" max="3585" width="3.5546875" customWidth="1"/>
    <col min="3586" max="3586" width="5" customWidth="1"/>
    <col min="3587" max="3587" width="4.44140625" customWidth="1"/>
    <col min="3588" max="3588" width="5.109375" customWidth="1"/>
    <col min="3589" max="3589" width="2.88671875" customWidth="1"/>
    <col min="3590" max="3590" width="23.6640625" customWidth="1"/>
    <col min="3591" max="3591" width="3" customWidth="1"/>
    <col min="3592" max="3592" width="22.6640625" customWidth="1"/>
    <col min="3593" max="3594" width="3.33203125" customWidth="1"/>
    <col min="3595" max="3595" width="2.88671875" customWidth="1"/>
    <col min="3596" max="3596" width="19.5546875" customWidth="1"/>
    <col min="3597" max="3597" width="2.6640625" customWidth="1"/>
    <col min="3598" max="3598" width="23" customWidth="1"/>
    <col min="3599" max="3599" width="3.44140625" customWidth="1"/>
    <col min="3600" max="3600" width="3.5546875" customWidth="1"/>
    <col min="3837" max="3837" width="3.6640625" customWidth="1"/>
    <col min="3838" max="3838" width="22.6640625" customWidth="1"/>
    <col min="3839" max="3839" width="3.88671875" customWidth="1"/>
    <col min="3840" max="3840" width="4" customWidth="1"/>
    <col min="3841" max="3841" width="3.5546875" customWidth="1"/>
    <col min="3842" max="3842" width="5" customWidth="1"/>
    <col min="3843" max="3843" width="4.44140625" customWidth="1"/>
    <col min="3844" max="3844" width="5.109375" customWidth="1"/>
    <col min="3845" max="3845" width="2.88671875" customWidth="1"/>
    <col min="3846" max="3846" width="23.6640625" customWidth="1"/>
    <col min="3847" max="3847" width="3" customWidth="1"/>
    <col min="3848" max="3848" width="22.6640625" customWidth="1"/>
    <col min="3849" max="3850" width="3.33203125" customWidth="1"/>
    <col min="3851" max="3851" width="2.88671875" customWidth="1"/>
    <col min="3852" max="3852" width="19.5546875" customWidth="1"/>
    <col min="3853" max="3853" width="2.6640625" customWidth="1"/>
    <col min="3854" max="3854" width="23" customWidth="1"/>
    <col min="3855" max="3855" width="3.44140625" customWidth="1"/>
    <col min="3856" max="3856" width="3.5546875" customWidth="1"/>
    <col min="4093" max="4093" width="3.6640625" customWidth="1"/>
    <col min="4094" max="4094" width="22.6640625" customWidth="1"/>
    <col min="4095" max="4095" width="3.88671875" customWidth="1"/>
    <col min="4096" max="4096" width="4" customWidth="1"/>
    <col min="4097" max="4097" width="3.5546875" customWidth="1"/>
    <col min="4098" max="4098" width="5" customWidth="1"/>
    <col min="4099" max="4099" width="4.44140625" customWidth="1"/>
    <col min="4100" max="4100" width="5.109375" customWidth="1"/>
    <col min="4101" max="4101" width="2.88671875" customWidth="1"/>
    <col min="4102" max="4102" width="23.6640625" customWidth="1"/>
    <col min="4103" max="4103" width="3" customWidth="1"/>
    <col min="4104" max="4104" width="22.6640625" customWidth="1"/>
    <col min="4105" max="4106" width="3.33203125" customWidth="1"/>
    <col min="4107" max="4107" width="2.88671875" customWidth="1"/>
    <col min="4108" max="4108" width="19.5546875" customWidth="1"/>
    <col min="4109" max="4109" width="2.6640625" customWidth="1"/>
    <col min="4110" max="4110" width="23" customWidth="1"/>
    <col min="4111" max="4111" width="3.44140625" customWidth="1"/>
    <col min="4112" max="4112" width="3.5546875" customWidth="1"/>
    <col min="4349" max="4349" width="3.6640625" customWidth="1"/>
    <col min="4350" max="4350" width="22.6640625" customWidth="1"/>
    <col min="4351" max="4351" width="3.88671875" customWidth="1"/>
    <col min="4352" max="4352" width="4" customWidth="1"/>
    <col min="4353" max="4353" width="3.5546875" customWidth="1"/>
    <col min="4354" max="4354" width="5" customWidth="1"/>
    <col min="4355" max="4355" width="4.44140625" customWidth="1"/>
    <col min="4356" max="4356" width="5.109375" customWidth="1"/>
    <col min="4357" max="4357" width="2.88671875" customWidth="1"/>
    <col min="4358" max="4358" width="23.6640625" customWidth="1"/>
    <col min="4359" max="4359" width="3" customWidth="1"/>
    <col min="4360" max="4360" width="22.6640625" customWidth="1"/>
    <col min="4361" max="4362" width="3.33203125" customWidth="1"/>
    <col min="4363" max="4363" width="2.88671875" customWidth="1"/>
    <col min="4364" max="4364" width="19.5546875" customWidth="1"/>
    <col min="4365" max="4365" width="2.6640625" customWidth="1"/>
    <col min="4366" max="4366" width="23" customWidth="1"/>
    <col min="4367" max="4367" width="3.44140625" customWidth="1"/>
    <col min="4368" max="4368" width="3.5546875" customWidth="1"/>
    <col min="4605" max="4605" width="3.6640625" customWidth="1"/>
    <col min="4606" max="4606" width="22.6640625" customWidth="1"/>
    <col min="4607" max="4607" width="3.88671875" customWidth="1"/>
    <col min="4608" max="4608" width="4" customWidth="1"/>
    <col min="4609" max="4609" width="3.5546875" customWidth="1"/>
    <col min="4610" max="4610" width="5" customWidth="1"/>
    <col min="4611" max="4611" width="4.44140625" customWidth="1"/>
    <col min="4612" max="4612" width="5.109375" customWidth="1"/>
    <col min="4613" max="4613" width="2.88671875" customWidth="1"/>
    <col min="4614" max="4614" width="23.6640625" customWidth="1"/>
    <col min="4615" max="4615" width="3" customWidth="1"/>
    <col min="4616" max="4616" width="22.6640625" customWidth="1"/>
    <col min="4617" max="4618" width="3.33203125" customWidth="1"/>
    <col min="4619" max="4619" width="2.88671875" customWidth="1"/>
    <col min="4620" max="4620" width="19.5546875" customWidth="1"/>
    <col min="4621" max="4621" width="2.6640625" customWidth="1"/>
    <col min="4622" max="4622" width="23" customWidth="1"/>
    <col min="4623" max="4623" width="3.44140625" customWidth="1"/>
    <col min="4624" max="4624" width="3.5546875" customWidth="1"/>
    <col min="4861" max="4861" width="3.6640625" customWidth="1"/>
    <col min="4862" max="4862" width="22.6640625" customWidth="1"/>
    <col min="4863" max="4863" width="3.88671875" customWidth="1"/>
    <col min="4864" max="4864" width="4" customWidth="1"/>
    <col min="4865" max="4865" width="3.5546875" customWidth="1"/>
    <col min="4866" max="4866" width="5" customWidth="1"/>
    <col min="4867" max="4867" width="4.44140625" customWidth="1"/>
    <col min="4868" max="4868" width="5.109375" customWidth="1"/>
    <col min="4869" max="4869" width="2.88671875" customWidth="1"/>
    <col min="4870" max="4870" width="23.6640625" customWidth="1"/>
    <col min="4871" max="4871" width="3" customWidth="1"/>
    <col min="4872" max="4872" width="22.6640625" customWidth="1"/>
    <col min="4873" max="4874" width="3.33203125" customWidth="1"/>
    <col min="4875" max="4875" width="2.88671875" customWidth="1"/>
    <col min="4876" max="4876" width="19.5546875" customWidth="1"/>
    <col min="4877" max="4877" width="2.6640625" customWidth="1"/>
    <col min="4878" max="4878" width="23" customWidth="1"/>
    <col min="4879" max="4879" width="3.44140625" customWidth="1"/>
    <col min="4880" max="4880" width="3.5546875" customWidth="1"/>
    <col min="5117" max="5117" width="3.6640625" customWidth="1"/>
    <col min="5118" max="5118" width="22.6640625" customWidth="1"/>
    <col min="5119" max="5119" width="3.88671875" customWidth="1"/>
    <col min="5120" max="5120" width="4" customWidth="1"/>
    <col min="5121" max="5121" width="3.5546875" customWidth="1"/>
    <col min="5122" max="5122" width="5" customWidth="1"/>
    <col min="5123" max="5123" width="4.44140625" customWidth="1"/>
    <col min="5124" max="5124" width="5.109375" customWidth="1"/>
    <col min="5125" max="5125" width="2.88671875" customWidth="1"/>
    <col min="5126" max="5126" width="23.6640625" customWidth="1"/>
    <col min="5127" max="5127" width="3" customWidth="1"/>
    <col min="5128" max="5128" width="22.6640625" customWidth="1"/>
    <col min="5129" max="5130" width="3.33203125" customWidth="1"/>
    <col min="5131" max="5131" width="2.88671875" customWidth="1"/>
    <col min="5132" max="5132" width="19.5546875" customWidth="1"/>
    <col min="5133" max="5133" width="2.6640625" customWidth="1"/>
    <col min="5134" max="5134" width="23" customWidth="1"/>
    <col min="5135" max="5135" width="3.44140625" customWidth="1"/>
    <col min="5136" max="5136" width="3.5546875" customWidth="1"/>
    <col min="5373" max="5373" width="3.6640625" customWidth="1"/>
    <col min="5374" max="5374" width="22.6640625" customWidth="1"/>
    <col min="5375" max="5375" width="3.88671875" customWidth="1"/>
    <col min="5376" max="5376" width="4" customWidth="1"/>
    <col min="5377" max="5377" width="3.5546875" customWidth="1"/>
    <col min="5378" max="5378" width="5" customWidth="1"/>
    <col min="5379" max="5379" width="4.44140625" customWidth="1"/>
    <col min="5380" max="5380" width="5.109375" customWidth="1"/>
    <col min="5381" max="5381" width="2.88671875" customWidth="1"/>
    <col min="5382" max="5382" width="23.6640625" customWidth="1"/>
    <col min="5383" max="5383" width="3" customWidth="1"/>
    <col min="5384" max="5384" width="22.6640625" customWidth="1"/>
    <col min="5385" max="5386" width="3.33203125" customWidth="1"/>
    <col min="5387" max="5387" width="2.88671875" customWidth="1"/>
    <col min="5388" max="5388" width="19.5546875" customWidth="1"/>
    <col min="5389" max="5389" width="2.6640625" customWidth="1"/>
    <col min="5390" max="5390" width="23" customWidth="1"/>
    <col min="5391" max="5391" width="3.44140625" customWidth="1"/>
    <col min="5392" max="5392" width="3.5546875" customWidth="1"/>
    <col min="5629" max="5629" width="3.6640625" customWidth="1"/>
    <col min="5630" max="5630" width="22.6640625" customWidth="1"/>
    <col min="5631" max="5631" width="3.88671875" customWidth="1"/>
    <col min="5632" max="5632" width="4" customWidth="1"/>
    <col min="5633" max="5633" width="3.5546875" customWidth="1"/>
    <col min="5634" max="5634" width="5" customWidth="1"/>
    <col min="5635" max="5635" width="4.44140625" customWidth="1"/>
    <col min="5636" max="5636" width="5.109375" customWidth="1"/>
    <col min="5637" max="5637" width="2.88671875" customWidth="1"/>
    <col min="5638" max="5638" width="23.6640625" customWidth="1"/>
    <col min="5639" max="5639" width="3" customWidth="1"/>
    <col min="5640" max="5640" width="22.6640625" customWidth="1"/>
    <col min="5641" max="5642" width="3.33203125" customWidth="1"/>
    <col min="5643" max="5643" width="2.88671875" customWidth="1"/>
    <col min="5644" max="5644" width="19.5546875" customWidth="1"/>
    <col min="5645" max="5645" width="2.6640625" customWidth="1"/>
    <col min="5646" max="5646" width="23" customWidth="1"/>
    <col min="5647" max="5647" width="3.44140625" customWidth="1"/>
    <col min="5648" max="5648" width="3.5546875" customWidth="1"/>
    <col min="5885" max="5885" width="3.6640625" customWidth="1"/>
    <col min="5886" max="5886" width="22.6640625" customWidth="1"/>
    <col min="5887" max="5887" width="3.88671875" customWidth="1"/>
    <col min="5888" max="5888" width="4" customWidth="1"/>
    <col min="5889" max="5889" width="3.5546875" customWidth="1"/>
    <col min="5890" max="5890" width="5" customWidth="1"/>
    <col min="5891" max="5891" width="4.44140625" customWidth="1"/>
    <col min="5892" max="5892" width="5.109375" customWidth="1"/>
    <col min="5893" max="5893" width="2.88671875" customWidth="1"/>
    <col min="5894" max="5894" width="23.6640625" customWidth="1"/>
    <col min="5895" max="5895" width="3" customWidth="1"/>
    <col min="5896" max="5896" width="22.6640625" customWidth="1"/>
    <col min="5897" max="5898" width="3.33203125" customWidth="1"/>
    <col min="5899" max="5899" width="2.88671875" customWidth="1"/>
    <col min="5900" max="5900" width="19.5546875" customWidth="1"/>
    <col min="5901" max="5901" width="2.6640625" customWidth="1"/>
    <col min="5902" max="5902" width="23" customWidth="1"/>
    <col min="5903" max="5903" width="3.44140625" customWidth="1"/>
    <col min="5904" max="5904" width="3.5546875" customWidth="1"/>
    <col min="6141" max="6141" width="3.6640625" customWidth="1"/>
    <col min="6142" max="6142" width="22.6640625" customWidth="1"/>
    <col min="6143" max="6143" width="3.88671875" customWidth="1"/>
    <col min="6144" max="6144" width="4" customWidth="1"/>
    <col min="6145" max="6145" width="3.5546875" customWidth="1"/>
    <col min="6146" max="6146" width="5" customWidth="1"/>
    <col min="6147" max="6147" width="4.44140625" customWidth="1"/>
    <col min="6148" max="6148" width="5.109375" customWidth="1"/>
    <col min="6149" max="6149" width="2.88671875" customWidth="1"/>
    <col min="6150" max="6150" width="23.6640625" customWidth="1"/>
    <col min="6151" max="6151" width="3" customWidth="1"/>
    <col min="6152" max="6152" width="22.6640625" customWidth="1"/>
    <col min="6153" max="6154" width="3.33203125" customWidth="1"/>
    <col min="6155" max="6155" width="2.88671875" customWidth="1"/>
    <col min="6156" max="6156" width="19.5546875" customWidth="1"/>
    <col min="6157" max="6157" width="2.6640625" customWidth="1"/>
    <col min="6158" max="6158" width="23" customWidth="1"/>
    <col min="6159" max="6159" width="3.44140625" customWidth="1"/>
    <col min="6160" max="6160" width="3.5546875" customWidth="1"/>
    <col min="6397" max="6397" width="3.6640625" customWidth="1"/>
    <col min="6398" max="6398" width="22.6640625" customWidth="1"/>
    <col min="6399" max="6399" width="3.88671875" customWidth="1"/>
    <col min="6400" max="6400" width="4" customWidth="1"/>
    <col min="6401" max="6401" width="3.5546875" customWidth="1"/>
    <col min="6402" max="6402" width="5" customWidth="1"/>
    <col min="6403" max="6403" width="4.44140625" customWidth="1"/>
    <col min="6404" max="6404" width="5.109375" customWidth="1"/>
    <col min="6405" max="6405" width="2.88671875" customWidth="1"/>
    <col min="6406" max="6406" width="23.6640625" customWidth="1"/>
    <col min="6407" max="6407" width="3" customWidth="1"/>
    <col min="6408" max="6408" width="22.6640625" customWidth="1"/>
    <col min="6409" max="6410" width="3.33203125" customWidth="1"/>
    <col min="6411" max="6411" width="2.88671875" customWidth="1"/>
    <col min="6412" max="6412" width="19.5546875" customWidth="1"/>
    <col min="6413" max="6413" width="2.6640625" customWidth="1"/>
    <col min="6414" max="6414" width="23" customWidth="1"/>
    <col min="6415" max="6415" width="3.44140625" customWidth="1"/>
    <col min="6416" max="6416" width="3.5546875" customWidth="1"/>
    <col min="6653" max="6653" width="3.6640625" customWidth="1"/>
    <col min="6654" max="6654" width="22.6640625" customWidth="1"/>
    <col min="6655" max="6655" width="3.88671875" customWidth="1"/>
    <col min="6656" max="6656" width="4" customWidth="1"/>
    <col min="6657" max="6657" width="3.5546875" customWidth="1"/>
    <col min="6658" max="6658" width="5" customWidth="1"/>
    <col min="6659" max="6659" width="4.44140625" customWidth="1"/>
    <col min="6660" max="6660" width="5.109375" customWidth="1"/>
    <col min="6661" max="6661" width="2.88671875" customWidth="1"/>
    <col min="6662" max="6662" width="23.6640625" customWidth="1"/>
    <col min="6663" max="6663" width="3" customWidth="1"/>
    <col min="6664" max="6664" width="22.6640625" customWidth="1"/>
    <col min="6665" max="6666" width="3.33203125" customWidth="1"/>
    <col min="6667" max="6667" width="2.88671875" customWidth="1"/>
    <col min="6668" max="6668" width="19.5546875" customWidth="1"/>
    <col min="6669" max="6669" width="2.6640625" customWidth="1"/>
    <col min="6670" max="6670" width="23" customWidth="1"/>
    <col min="6671" max="6671" width="3.44140625" customWidth="1"/>
    <col min="6672" max="6672" width="3.5546875" customWidth="1"/>
    <col min="6909" max="6909" width="3.6640625" customWidth="1"/>
    <col min="6910" max="6910" width="22.6640625" customWidth="1"/>
    <col min="6911" max="6911" width="3.88671875" customWidth="1"/>
    <col min="6912" max="6912" width="4" customWidth="1"/>
    <col min="6913" max="6913" width="3.5546875" customWidth="1"/>
    <col min="6914" max="6914" width="5" customWidth="1"/>
    <col min="6915" max="6915" width="4.44140625" customWidth="1"/>
    <col min="6916" max="6916" width="5.109375" customWidth="1"/>
    <col min="6917" max="6917" width="2.88671875" customWidth="1"/>
    <col min="6918" max="6918" width="23.6640625" customWidth="1"/>
    <col min="6919" max="6919" width="3" customWidth="1"/>
    <col min="6920" max="6920" width="22.6640625" customWidth="1"/>
    <col min="6921" max="6922" width="3.33203125" customWidth="1"/>
    <col min="6923" max="6923" width="2.88671875" customWidth="1"/>
    <col min="6924" max="6924" width="19.5546875" customWidth="1"/>
    <col min="6925" max="6925" width="2.6640625" customWidth="1"/>
    <col min="6926" max="6926" width="23" customWidth="1"/>
    <col min="6927" max="6927" width="3.44140625" customWidth="1"/>
    <col min="6928" max="6928" width="3.5546875" customWidth="1"/>
    <col min="7165" max="7165" width="3.6640625" customWidth="1"/>
    <col min="7166" max="7166" width="22.6640625" customWidth="1"/>
    <col min="7167" max="7167" width="3.88671875" customWidth="1"/>
    <col min="7168" max="7168" width="4" customWidth="1"/>
    <col min="7169" max="7169" width="3.5546875" customWidth="1"/>
    <col min="7170" max="7170" width="5" customWidth="1"/>
    <col min="7171" max="7171" width="4.44140625" customWidth="1"/>
    <col min="7172" max="7172" width="5.109375" customWidth="1"/>
    <col min="7173" max="7173" width="2.88671875" customWidth="1"/>
    <col min="7174" max="7174" width="23.6640625" customWidth="1"/>
    <col min="7175" max="7175" width="3" customWidth="1"/>
    <col min="7176" max="7176" width="22.6640625" customWidth="1"/>
    <col min="7177" max="7178" width="3.33203125" customWidth="1"/>
    <col min="7179" max="7179" width="2.88671875" customWidth="1"/>
    <col min="7180" max="7180" width="19.5546875" customWidth="1"/>
    <col min="7181" max="7181" width="2.6640625" customWidth="1"/>
    <col min="7182" max="7182" width="23" customWidth="1"/>
    <col min="7183" max="7183" width="3.44140625" customWidth="1"/>
    <col min="7184" max="7184" width="3.5546875" customWidth="1"/>
    <col min="7421" max="7421" width="3.6640625" customWidth="1"/>
    <col min="7422" max="7422" width="22.6640625" customWidth="1"/>
    <col min="7423" max="7423" width="3.88671875" customWidth="1"/>
    <col min="7424" max="7424" width="4" customWidth="1"/>
    <col min="7425" max="7425" width="3.5546875" customWidth="1"/>
    <col min="7426" max="7426" width="5" customWidth="1"/>
    <col min="7427" max="7427" width="4.44140625" customWidth="1"/>
    <col min="7428" max="7428" width="5.109375" customWidth="1"/>
    <col min="7429" max="7429" width="2.88671875" customWidth="1"/>
    <col min="7430" max="7430" width="23.6640625" customWidth="1"/>
    <col min="7431" max="7431" width="3" customWidth="1"/>
    <col min="7432" max="7432" width="22.6640625" customWidth="1"/>
    <col min="7433" max="7434" width="3.33203125" customWidth="1"/>
    <col min="7435" max="7435" width="2.88671875" customWidth="1"/>
    <col min="7436" max="7436" width="19.5546875" customWidth="1"/>
    <col min="7437" max="7437" width="2.6640625" customWidth="1"/>
    <col min="7438" max="7438" width="23" customWidth="1"/>
    <col min="7439" max="7439" width="3.44140625" customWidth="1"/>
    <col min="7440" max="7440" width="3.5546875" customWidth="1"/>
    <col min="7677" max="7677" width="3.6640625" customWidth="1"/>
    <col min="7678" max="7678" width="22.6640625" customWidth="1"/>
    <col min="7679" max="7679" width="3.88671875" customWidth="1"/>
    <col min="7680" max="7680" width="4" customWidth="1"/>
    <col min="7681" max="7681" width="3.5546875" customWidth="1"/>
    <col min="7682" max="7682" width="5" customWidth="1"/>
    <col min="7683" max="7683" width="4.44140625" customWidth="1"/>
    <col min="7684" max="7684" width="5.109375" customWidth="1"/>
    <col min="7685" max="7685" width="2.88671875" customWidth="1"/>
    <col min="7686" max="7686" width="23.6640625" customWidth="1"/>
    <col min="7687" max="7687" width="3" customWidth="1"/>
    <col min="7688" max="7688" width="22.6640625" customWidth="1"/>
    <col min="7689" max="7690" width="3.33203125" customWidth="1"/>
    <col min="7691" max="7691" width="2.88671875" customWidth="1"/>
    <col min="7692" max="7692" width="19.5546875" customWidth="1"/>
    <col min="7693" max="7693" width="2.6640625" customWidth="1"/>
    <col min="7694" max="7694" width="23" customWidth="1"/>
    <col min="7695" max="7695" width="3.44140625" customWidth="1"/>
    <col min="7696" max="7696" width="3.5546875" customWidth="1"/>
    <col min="7933" max="7933" width="3.6640625" customWidth="1"/>
    <col min="7934" max="7934" width="22.6640625" customWidth="1"/>
    <col min="7935" max="7935" width="3.88671875" customWidth="1"/>
    <col min="7936" max="7936" width="4" customWidth="1"/>
    <col min="7937" max="7937" width="3.5546875" customWidth="1"/>
    <col min="7938" max="7938" width="5" customWidth="1"/>
    <col min="7939" max="7939" width="4.44140625" customWidth="1"/>
    <col min="7940" max="7940" width="5.109375" customWidth="1"/>
    <col min="7941" max="7941" width="2.88671875" customWidth="1"/>
    <col min="7942" max="7942" width="23.6640625" customWidth="1"/>
    <col min="7943" max="7943" width="3" customWidth="1"/>
    <col min="7944" max="7944" width="22.6640625" customWidth="1"/>
    <col min="7945" max="7946" width="3.33203125" customWidth="1"/>
    <col min="7947" max="7947" width="2.88671875" customWidth="1"/>
    <col min="7948" max="7948" width="19.5546875" customWidth="1"/>
    <col min="7949" max="7949" width="2.6640625" customWidth="1"/>
    <col min="7950" max="7950" width="23" customWidth="1"/>
    <col min="7951" max="7951" width="3.44140625" customWidth="1"/>
    <col min="7952" max="7952" width="3.5546875" customWidth="1"/>
    <col min="8189" max="8189" width="3.6640625" customWidth="1"/>
    <col min="8190" max="8190" width="22.6640625" customWidth="1"/>
    <col min="8191" max="8191" width="3.88671875" customWidth="1"/>
    <col min="8192" max="8192" width="4" customWidth="1"/>
    <col min="8193" max="8193" width="3.5546875" customWidth="1"/>
    <col min="8194" max="8194" width="5" customWidth="1"/>
    <col min="8195" max="8195" width="4.44140625" customWidth="1"/>
    <col min="8196" max="8196" width="5.109375" customWidth="1"/>
    <col min="8197" max="8197" width="2.88671875" customWidth="1"/>
    <col min="8198" max="8198" width="23.6640625" customWidth="1"/>
    <col min="8199" max="8199" width="3" customWidth="1"/>
    <col min="8200" max="8200" width="22.6640625" customWidth="1"/>
    <col min="8201" max="8202" width="3.33203125" customWidth="1"/>
    <col min="8203" max="8203" width="2.88671875" customWidth="1"/>
    <col min="8204" max="8204" width="19.5546875" customWidth="1"/>
    <col min="8205" max="8205" width="2.6640625" customWidth="1"/>
    <col min="8206" max="8206" width="23" customWidth="1"/>
    <col min="8207" max="8207" width="3.44140625" customWidth="1"/>
    <col min="8208" max="8208" width="3.5546875" customWidth="1"/>
    <col min="8445" max="8445" width="3.6640625" customWidth="1"/>
    <col min="8446" max="8446" width="22.6640625" customWidth="1"/>
    <col min="8447" max="8447" width="3.88671875" customWidth="1"/>
    <col min="8448" max="8448" width="4" customWidth="1"/>
    <col min="8449" max="8449" width="3.5546875" customWidth="1"/>
    <col min="8450" max="8450" width="5" customWidth="1"/>
    <col min="8451" max="8451" width="4.44140625" customWidth="1"/>
    <col min="8452" max="8452" width="5.109375" customWidth="1"/>
    <col min="8453" max="8453" width="2.88671875" customWidth="1"/>
    <col min="8454" max="8454" width="23.6640625" customWidth="1"/>
    <col min="8455" max="8455" width="3" customWidth="1"/>
    <col min="8456" max="8456" width="22.6640625" customWidth="1"/>
    <col min="8457" max="8458" width="3.33203125" customWidth="1"/>
    <col min="8459" max="8459" width="2.88671875" customWidth="1"/>
    <col min="8460" max="8460" width="19.5546875" customWidth="1"/>
    <col min="8461" max="8461" width="2.6640625" customWidth="1"/>
    <col min="8462" max="8462" width="23" customWidth="1"/>
    <col min="8463" max="8463" width="3.44140625" customWidth="1"/>
    <col min="8464" max="8464" width="3.5546875" customWidth="1"/>
    <col min="8701" max="8701" width="3.6640625" customWidth="1"/>
    <col min="8702" max="8702" width="22.6640625" customWidth="1"/>
    <col min="8703" max="8703" width="3.88671875" customWidth="1"/>
    <col min="8704" max="8704" width="4" customWidth="1"/>
    <col min="8705" max="8705" width="3.5546875" customWidth="1"/>
    <col min="8706" max="8706" width="5" customWidth="1"/>
    <col min="8707" max="8707" width="4.44140625" customWidth="1"/>
    <col min="8708" max="8708" width="5.109375" customWidth="1"/>
    <col min="8709" max="8709" width="2.88671875" customWidth="1"/>
    <col min="8710" max="8710" width="23.6640625" customWidth="1"/>
    <col min="8711" max="8711" width="3" customWidth="1"/>
    <col min="8712" max="8712" width="22.6640625" customWidth="1"/>
    <col min="8713" max="8714" width="3.33203125" customWidth="1"/>
    <col min="8715" max="8715" width="2.88671875" customWidth="1"/>
    <col min="8716" max="8716" width="19.5546875" customWidth="1"/>
    <col min="8717" max="8717" width="2.6640625" customWidth="1"/>
    <col min="8718" max="8718" width="23" customWidth="1"/>
    <col min="8719" max="8719" width="3.44140625" customWidth="1"/>
    <col min="8720" max="8720" width="3.5546875" customWidth="1"/>
    <col min="8957" max="8957" width="3.6640625" customWidth="1"/>
    <col min="8958" max="8958" width="22.6640625" customWidth="1"/>
    <col min="8959" max="8959" width="3.88671875" customWidth="1"/>
    <col min="8960" max="8960" width="4" customWidth="1"/>
    <col min="8961" max="8961" width="3.5546875" customWidth="1"/>
    <col min="8962" max="8962" width="5" customWidth="1"/>
    <col min="8963" max="8963" width="4.44140625" customWidth="1"/>
    <col min="8964" max="8964" width="5.109375" customWidth="1"/>
    <col min="8965" max="8965" width="2.88671875" customWidth="1"/>
    <col min="8966" max="8966" width="23.6640625" customWidth="1"/>
    <col min="8967" max="8967" width="3" customWidth="1"/>
    <col min="8968" max="8968" width="22.6640625" customWidth="1"/>
    <col min="8969" max="8970" width="3.33203125" customWidth="1"/>
    <col min="8971" max="8971" width="2.88671875" customWidth="1"/>
    <col min="8972" max="8972" width="19.5546875" customWidth="1"/>
    <col min="8973" max="8973" width="2.6640625" customWidth="1"/>
    <col min="8974" max="8974" width="23" customWidth="1"/>
    <col min="8975" max="8975" width="3.44140625" customWidth="1"/>
    <col min="8976" max="8976" width="3.5546875" customWidth="1"/>
    <col min="9213" max="9213" width="3.6640625" customWidth="1"/>
    <col min="9214" max="9214" width="22.6640625" customWidth="1"/>
    <col min="9215" max="9215" width="3.88671875" customWidth="1"/>
    <col min="9216" max="9216" width="4" customWidth="1"/>
    <col min="9217" max="9217" width="3.5546875" customWidth="1"/>
    <col min="9218" max="9218" width="5" customWidth="1"/>
    <col min="9219" max="9219" width="4.44140625" customWidth="1"/>
    <col min="9220" max="9220" width="5.109375" customWidth="1"/>
    <col min="9221" max="9221" width="2.88671875" customWidth="1"/>
    <col min="9222" max="9222" width="23.6640625" customWidth="1"/>
    <col min="9223" max="9223" width="3" customWidth="1"/>
    <col min="9224" max="9224" width="22.6640625" customWidth="1"/>
    <col min="9225" max="9226" width="3.33203125" customWidth="1"/>
    <col min="9227" max="9227" width="2.88671875" customWidth="1"/>
    <col min="9228" max="9228" width="19.5546875" customWidth="1"/>
    <col min="9229" max="9229" width="2.6640625" customWidth="1"/>
    <col min="9230" max="9230" width="23" customWidth="1"/>
    <col min="9231" max="9231" width="3.44140625" customWidth="1"/>
    <col min="9232" max="9232" width="3.5546875" customWidth="1"/>
    <col min="9469" max="9469" width="3.6640625" customWidth="1"/>
    <col min="9470" max="9470" width="22.6640625" customWidth="1"/>
    <col min="9471" max="9471" width="3.88671875" customWidth="1"/>
    <col min="9472" max="9472" width="4" customWidth="1"/>
    <col min="9473" max="9473" width="3.5546875" customWidth="1"/>
    <col min="9474" max="9474" width="5" customWidth="1"/>
    <col min="9475" max="9475" width="4.44140625" customWidth="1"/>
    <col min="9476" max="9476" width="5.109375" customWidth="1"/>
    <col min="9477" max="9477" width="2.88671875" customWidth="1"/>
    <col min="9478" max="9478" width="23.6640625" customWidth="1"/>
    <col min="9479" max="9479" width="3" customWidth="1"/>
    <col min="9480" max="9480" width="22.6640625" customWidth="1"/>
    <col min="9481" max="9482" width="3.33203125" customWidth="1"/>
    <col min="9483" max="9483" width="2.88671875" customWidth="1"/>
    <col min="9484" max="9484" width="19.5546875" customWidth="1"/>
    <col min="9485" max="9485" width="2.6640625" customWidth="1"/>
    <col min="9486" max="9486" width="23" customWidth="1"/>
    <col min="9487" max="9487" width="3.44140625" customWidth="1"/>
    <col min="9488" max="9488" width="3.5546875" customWidth="1"/>
    <col min="9725" max="9725" width="3.6640625" customWidth="1"/>
    <col min="9726" max="9726" width="22.6640625" customWidth="1"/>
    <col min="9727" max="9727" width="3.88671875" customWidth="1"/>
    <col min="9728" max="9728" width="4" customWidth="1"/>
    <col min="9729" max="9729" width="3.5546875" customWidth="1"/>
    <col min="9730" max="9730" width="5" customWidth="1"/>
    <col min="9731" max="9731" width="4.44140625" customWidth="1"/>
    <col min="9732" max="9732" width="5.109375" customWidth="1"/>
    <col min="9733" max="9733" width="2.88671875" customWidth="1"/>
    <col min="9734" max="9734" width="23.6640625" customWidth="1"/>
    <col min="9735" max="9735" width="3" customWidth="1"/>
    <col min="9736" max="9736" width="22.6640625" customWidth="1"/>
    <col min="9737" max="9738" width="3.33203125" customWidth="1"/>
    <col min="9739" max="9739" width="2.88671875" customWidth="1"/>
    <col min="9740" max="9740" width="19.5546875" customWidth="1"/>
    <col min="9741" max="9741" width="2.6640625" customWidth="1"/>
    <col min="9742" max="9742" width="23" customWidth="1"/>
    <col min="9743" max="9743" width="3.44140625" customWidth="1"/>
    <col min="9744" max="9744" width="3.5546875" customWidth="1"/>
    <col min="9981" max="9981" width="3.6640625" customWidth="1"/>
    <col min="9982" max="9982" width="22.6640625" customWidth="1"/>
    <col min="9983" max="9983" width="3.88671875" customWidth="1"/>
    <col min="9984" max="9984" width="4" customWidth="1"/>
    <col min="9985" max="9985" width="3.5546875" customWidth="1"/>
    <col min="9986" max="9986" width="5" customWidth="1"/>
    <col min="9987" max="9987" width="4.44140625" customWidth="1"/>
    <col min="9988" max="9988" width="5.109375" customWidth="1"/>
    <col min="9989" max="9989" width="2.88671875" customWidth="1"/>
    <col min="9990" max="9990" width="23.6640625" customWidth="1"/>
    <col min="9991" max="9991" width="3" customWidth="1"/>
    <col min="9992" max="9992" width="22.6640625" customWidth="1"/>
    <col min="9993" max="9994" width="3.33203125" customWidth="1"/>
    <col min="9995" max="9995" width="2.88671875" customWidth="1"/>
    <col min="9996" max="9996" width="19.5546875" customWidth="1"/>
    <col min="9997" max="9997" width="2.6640625" customWidth="1"/>
    <col min="9998" max="9998" width="23" customWidth="1"/>
    <col min="9999" max="9999" width="3.44140625" customWidth="1"/>
    <col min="10000" max="10000" width="3.5546875" customWidth="1"/>
    <col min="10237" max="10237" width="3.6640625" customWidth="1"/>
    <col min="10238" max="10238" width="22.6640625" customWidth="1"/>
    <col min="10239" max="10239" width="3.88671875" customWidth="1"/>
    <col min="10240" max="10240" width="4" customWidth="1"/>
    <col min="10241" max="10241" width="3.5546875" customWidth="1"/>
    <col min="10242" max="10242" width="5" customWidth="1"/>
    <col min="10243" max="10243" width="4.44140625" customWidth="1"/>
    <col min="10244" max="10244" width="5.109375" customWidth="1"/>
    <col min="10245" max="10245" width="2.88671875" customWidth="1"/>
    <col min="10246" max="10246" width="23.6640625" customWidth="1"/>
    <col min="10247" max="10247" width="3" customWidth="1"/>
    <col min="10248" max="10248" width="22.6640625" customWidth="1"/>
    <col min="10249" max="10250" width="3.33203125" customWidth="1"/>
    <col min="10251" max="10251" width="2.88671875" customWidth="1"/>
    <col min="10252" max="10252" width="19.5546875" customWidth="1"/>
    <col min="10253" max="10253" width="2.6640625" customWidth="1"/>
    <col min="10254" max="10254" width="23" customWidth="1"/>
    <col min="10255" max="10255" width="3.44140625" customWidth="1"/>
    <col min="10256" max="10256" width="3.5546875" customWidth="1"/>
    <col min="10493" max="10493" width="3.6640625" customWidth="1"/>
    <col min="10494" max="10494" width="22.6640625" customWidth="1"/>
    <col min="10495" max="10495" width="3.88671875" customWidth="1"/>
    <col min="10496" max="10496" width="4" customWidth="1"/>
    <col min="10497" max="10497" width="3.5546875" customWidth="1"/>
    <col min="10498" max="10498" width="5" customWidth="1"/>
    <col min="10499" max="10499" width="4.44140625" customWidth="1"/>
    <col min="10500" max="10500" width="5.109375" customWidth="1"/>
    <col min="10501" max="10501" width="2.88671875" customWidth="1"/>
    <col min="10502" max="10502" width="23.6640625" customWidth="1"/>
    <col min="10503" max="10503" width="3" customWidth="1"/>
    <col min="10504" max="10504" width="22.6640625" customWidth="1"/>
    <col min="10505" max="10506" width="3.33203125" customWidth="1"/>
    <col min="10507" max="10507" width="2.88671875" customWidth="1"/>
    <col min="10508" max="10508" width="19.5546875" customWidth="1"/>
    <col min="10509" max="10509" width="2.6640625" customWidth="1"/>
    <col min="10510" max="10510" width="23" customWidth="1"/>
    <col min="10511" max="10511" width="3.44140625" customWidth="1"/>
    <col min="10512" max="10512" width="3.5546875" customWidth="1"/>
    <col min="10749" max="10749" width="3.6640625" customWidth="1"/>
    <col min="10750" max="10750" width="22.6640625" customWidth="1"/>
    <col min="10751" max="10751" width="3.88671875" customWidth="1"/>
    <col min="10752" max="10752" width="4" customWidth="1"/>
    <col min="10753" max="10753" width="3.5546875" customWidth="1"/>
    <col min="10754" max="10754" width="5" customWidth="1"/>
    <col min="10755" max="10755" width="4.44140625" customWidth="1"/>
    <col min="10756" max="10756" width="5.109375" customWidth="1"/>
    <col min="10757" max="10757" width="2.88671875" customWidth="1"/>
    <col min="10758" max="10758" width="23.6640625" customWidth="1"/>
    <col min="10759" max="10759" width="3" customWidth="1"/>
    <col min="10760" max="10760" width="22.6640625" customWidth="1"/>
    <col min="10761" max="10762" width="3.33203125" customWidth="1"/>
    <col min="10763" max="10763" width="2.88671875" customWidth="1"/>
    <col min="10764" max="10764" width="19.5546875" customWidth="1"/>
    <col min="10765" max="10765" width="2.6640625" customWidth="1"/>
    <col min="10766" max="10766" width="23" customWidth="1"/>
    <col min="10767" max="10767" width="3.44140625" customWidth="1"/>
    <col min="10768" max="10768" width="3.5546875" customWidth="1"/>
    <col min="11005" max="11005" width="3.6640625" customWidth="1"/>
    <col min="11006" max="11006" width="22.6640625" customWidth="1"/>
    <col min="11007" max="11007" width="3.88671875" customWidth="1"/>
    <col min="11008" max="11008" width="4" customWidth="1"/>
    <col min="11009" max="11009" width="3.5546875" customWidth="1"/>
    <col min="11010" max="11010" width="5" customWidth="1"/>
    <col min="11011" max="11011" width="4.44140625" customWidth="1"/>
    <col min="11012" max="11012" width="5.109375" customWidth="1"/>
    <col min="11013" max="11013" width="2.88671875" customWidth="1"/>
    <col min="11014" max="11014" width="23.6640625" customWidth="1"/>
    <col min="11015" max="11015" width="3" customWidth="1"/>
    <col min="11016" max="11016" width="22.6640625" customWidth="1"/>
    <col min="11017" max="11018" width="3.33203125" customWidth="1"/>
    <col min="11019" max="11019" width="2.88671875" customWidth="1"/>
    <col min="11020" max="11020" width="19.5546875" customWidth="1"/>
    <col min="11021" max="11021" width="2.6640625" customWidth="1"/>
    <col min="11022" max="11022" width="23" customWidth="1"/>
    <col min="11023" max="11023" width="3.44140625" customWidth="1"/>
    <col min="11024" max="11024" width="3.5546875" customWidth="1"/>
    <col min="11261" max="11261" width="3.6640625" customWidth="1"/>
    <col min="11262" max="11262" width="22.6640625" customWidth="1"/>
    <col min="11263" max="11263" width="3.88671875" customWidth="1"/>
    <col min="11264" max="11264" width="4" customWidth="1"/>
    <col min="11265" max="11265" width="3.5546875" customWidth="1"/>
    <col min="11266" max="11266" width="5" customWidth="1"/>
    <col min="11267" max="11267" width="4.44140625" customWidth="1"/>
    <col min="11268" max="11268" width="5.109375" customWidth="1"/>
    <col min="11269" max="11269" width="2.88671875" customWidth="1"/>
    <col min="11270" max="11270" width="23.6640625" customWidth="1"/>
    <col min="11271" max="11271" width="3" customWidth="1"/>
    <col min="11272" max="11272" width="22.6640625" customWidth="1"/>
    <col min="11273" max="11274" width="3.33203125" customWidth="1"/>
    <col min="11275" max="11275" width="2.88671875" customWidth="1"/>
    <col min="11276" max="11276" width="19.5546875" customWidth="1"/>
    <col min="11277" max="11277" width="2.6640625" customWidth="1"/>
    <col min="11278" max="11278" width="23" customWidth="1"/>
    <col min="11279" max="11279" width="3.44140625" customWidth="1"/>
    <col min="11280" max="11280" width="3.5546875" customWidth="1"/>
    <col min="11517" max="11517" width="3.6640625" customWidth="1"/>
    <col min="11518" max="11518" width="22.6640625" customWidth="1"/>
    <col min="11519" max="11519" width="3.88671875" customWidth="1"/>
    <col min="11520" max="11520" width="4" customWidth="1"/>
    <col min="11521" max="11521" width="3.5546875" customWidth="1"/>
    <col min="11522" max="11522" width="5" customWidth="1"/>
    <col min="11523" max="11523" width="4.44140625" customWidth="1"/>
    <col min="11524" max="11524" width="5.109375" customWidth="1"/>
    <col min="11525" max="11525" width="2.88671875" customWidth="1"/>
    <col min="11526" max="11526" width="23.6640625" customWidth="1"/>
    <col min="11527" max="11527" width="3" customWidth="1"/>
    <col min="11528" max="11528" width="22.6640625" customWidth="1"/>
    <col min="11529" max="11530" width="3.33203125" customWidth="1"/>
    <col min="11531" max="11531" width="2.88671875" customWidth="1"/>
    <col min="11532" max="11532" width="19.5546875" customWidth="1"/>
    <col min="11533" max="11533" width="2.6640625" customWidth="1"/>
    <col min="11534" max="11534" width="23" customWidth="1"/>
    <col min="11535" max="11535" width="3.44140625" customWidth="1"/>
    <col min="11536" max="11536" width="3.5546875" customWidth="1"/>
    <col min="11773" max="11773" width="3.6640625" customWidth="1"/>
    <col min="11774" max="11774" width="22.6640625" customWidth="1"/>
    <col min="11775" max="11775" width="3.88671875" customWidth="1"/>
    <col min="11776" max="11776" width="4" customWidth="1"/>
    <col min="11777" max="11777" width="3.5546875" customWidth="1"/>
    <col min="11778" max="11778" width="5" customWidth="1"/>
    <col min="11779" max="11779" width="4.44140625" customWidth="1"/>
    <col min="11780" max="11780" width="5.109375" customWidth="1"/>
    <col min="11781" max="11781" width="2.88671875" customWidth="1"/>
    <col min="11782" max="11782" width="23.6640625" customWidth="1"/>
    <col min="11783" max="11783" width="3" customWidth="1"/>
    <col min="11784" max="11784" width="22.6640625" customWidth="1"/>
    <col min="11785" max="11786" width="3.33203125" customWidth="1"/>
    <col min="11787" max="11787" width="2.88671875" customWidth="1"/>
    <col min="11788" max="11788" width="19.5546875" customWidth="1"/>
    <col min="11789" max="11789" width="2.6640625" customWidth="1"/>
    <col min="11790" max="11790" width="23" customWidth="1"/>
    <col min="11791" max="11791" width="3.44140625" customWidth="1"/>
    <col min="11792" max="11792" width="3.5546875" customWidth="1"/>
    <col min="12029" max="12029" width="3.6640625" customWidth="1"/>
    <col min="12030" max="12030" width="22.6640625" customWidth="1"/>
    <col min="12031" max="12031" width="3.88671875" customWidth="1"/>
    <col min="12032" max="12032" width="4" customWidth="1"/>
    <col min="12033" max="12033" width="3.5546875" customWidth="1"/>
    <col min="12034" max="12034" width="5" customWidth="1"/>
    <col min="12035" max="12035" width="4.44140625" customWidth="1"/>
    <col min="12036" max="12036" width="5.109375" customWidth="1"/>
    <col min="12037" max="12037" width="2.88671875" customWidth="1"/>
    <col min="12038" max="12038" width="23.6640625" customWidth="1"/>
    <col min="12039" max="12039" width="3" customWidth="1"/>
    <col min="12040" max="12040" width="22.6640625" customWidth="1"/>
    <col min="12041" max="12042" width="3.33203125" customWidth="1"/>
    <col min="12043" max="12043" width="2.88671875" customWidth="1"/>
    <col min="12044" max="12044" width="19.5546875" customWidth="1"/>
    <col min="12045" max="12045" width="2.6640625" customWidth="1"/>
    <col min="12046" max="12046" width="23" customWidth="1"/>
    <col min="12047" max="12047" width="3.44140625" customWidth="1"/>
    <col min="12048" max="12048" width="3.5546875" customWidth="1"/>
    <col min="12285" max="12285" width="3.6640625" customWidth="1"/>
    <col min="12286" max="12286" width="22.6640625" customWidth="1"/>
    <col min="12287" max="12287" width="3.88671875" customWidth="1"/>
    <col min="12288" max="12288" width="4" customWidth="1"/>
    <col min="12289" max="12289" width="3.5546875" customWidth="1"/>
    <col min="12290" max="12290" width="5" customWidth="1"/>
    <col min="12291" max="12291" width="4.44140625" customWidth="1"/>
    <col min="12292" max="12292" width="5.109375" customWidth="1"/>
    <col min="12293" max="12293" width="2.88671875" customWidth="1"/>
    <col min="12294" max="12294" width="23.6640625" customWidth="1"/>
    <col min="12295" max="12295" width="3" customWidth="1"/>
    <col min="12296" max="12296" width="22.6640625" customWidth="1"/>
    <col min="12297" max="12298" width="3.33203125" customWidth="1"/>
    <col min="12299" max="12299" width="2.88671875" customWidth="1"/>
    <col min="12300" max="12300" width="19.5546875" customWidth="1"/>
    <col min="12301" max="12301" width="2.6640625" customWidth="1"/>
    <col min="12302" max="12302" width="23" customWidth="1"/>
    <col min="12303" max="12303" width="3.44140625" customWidth="1"/>
    <col min="12304" max="12304" width="3.5546875" customWidth="1"/>
    <col min="12541" max="12541" width="3.6640625" customWidth="1"/>
    <col min="12542" max="12542" width="22.6640625" customWidth="1"/>
    <col min="12543" max="12543" width="3.88671875" customWidth="1"/>
    <col min="12544" max="12544" width="4" customWidth="1"/>
    <col min="12545" max="12545" width="3.5546875" customWidth="1"/>
    <col min="12546" max="12546" width="5" customWidth="1"/>
    <col min="12547" max="12547" width="4.44140625" customWidth="1"/>
    <col min="12548" max="12548" width="5.109375" customWidth="1"/>
    <col min="12549" max="12549" width="2.88671875" customWidth="1"/>
    <col min="12550" max="12550" width="23.6640625" customWidth="1"/>
    <col min="12551" max="12551" width="3" customWidth="1"/>
    <col min="12552" max="12552" width="22.6640625" customWidth="1"/>
    <col min="12553" max="12554" width="3.33203125" customWidth="1"/>
    <col min="12555" max="12555" width="2.88671875" customWidth="1"/>
    <col min="12556" max="12556" width="19.5546875" customWidth="1"/>
    <col min="12557" max="12557" width="2.6640625" customWidth="1"/>
    <col min="12558" max="12558" width="23" customWidth="1"/>
    <col min="12559" max="12559" width="3.44140625" customWidth="1"/>
    <col min="12560" max="12560" width="3.5546875" customWidth="1"/>
    <col min="12797" max="12797" width="3.6640625" customWidth="1"/>
    <col min="12798" max="12798" width="22.6640625" customWidth="1"/>
    <col min="12799" max="12799" width="3.88671875" customWidth="1"/>
    <col min="12800" max="12800" width="4" customWidth="1"/>
    <col min="12801" max="12801" width="3.5546875" customWidth="1"/>
    <col min="12802" max="12802" width="5" customWidth="1"/>
    <col min="12803" max="12803" width="4.44140625" customWidth="1"/>
    <col min="12804" max="12804" width="5.109375" customWidth="1"/>
    <col min="12805" max="12805" width="2.88671875" customWidth="1"/>
    <col min="12806" max="12806" width="23.6640625" customWidth="1"/>
    <col min="12807" max="12807" width="3" customWidth="1"/>
    <col min="12808" max="12808" width="22.6640625" customWidth="1"/>
    <col min="12809" max="12810" width="3.33203125" customWidth="1"/>
    <col min="12811" max="12811" width="2.88671875" customWidth="1"/>
    <col min="12812" max="12812" width="19.5546875" customWidth="1"/>
    <col min="12813" max="12813" width="2.6640625" customWidth="1"/>
    <col min="12814" max="12814" width="23" customWidth="1"/>
    <col min="12815" max="12815" width="3.44140625" customWidth="1"/>
    <col min="12816" max="12816" width="3.5546875" customWidth="1"/>
    <col min="13053" max="13053" width="3.6640625" customWidth="1"/>
    <col min="13054" max="13054" width="22.6640625" customWidth="1"/>
    <col min="13055" max="13055" width="3.88671875" customWidth="1"/>
    <col min="13056" max="13056" width="4" customWidth="1"/>
    <col min="13057" max="13057" width="3.5546875" customWidth="1"/>
    <col min="13058" max="13058" width="5" customWidth="1"/>
    <col min="13059" max="13059" width="4.44140625" customWidth="1"/>
    <col min="13060" max="13060" width="5.109375" customWidth="1"/>
    <col min="13061" max="13061" width="2.88671875" customWidth="1"/>
    <col min="13062" max="13062" width="23.6640625" customWidth="1"/>
    <col min="13063" max="13063" width="3" customWidth="1"/>
    <col min="13064" max="13064" width="22.6640625" customWidth="1"/>
    <col min="13065" max="13066" width="3.33203125" customWidth="1"/>
    <col min="13067" max="13067" width="2.88671875" customWidth="1"/>
    <col min="13068" max="13068" width="19.5546875" customWidth="1"/>
    <col min="13069" max="13069" width="2.6640625" customWidth="1"/>
    <col min="13070" max="13070" width="23" customWidth="1"/>
    <col min="13071" max="13071" width="3.44140625" customWidth="1"/>
    <col min="13072" max="13072" width="3.5546875" customWidth="1"/>
    <col min="13309" max="13309" width="3.6640625" customWidth="1"/>
    <col min="13310" max="13310" width="22.6640625" customWidth="1"/>
    <col min="13311" max="13311" width="3.88671875" customWidth="1"/>
    <col min="13312" max="13312" width="4" customWidth="1"/>
    <col min="13313" max="13313" width="3.5546875" customWidth="1"/>
    <col min="13314" max="13314" width="5" customWidth="1"/>
    <col min="13315" max="13315" width="4.44140625" customWidth="1"/>
    <col min="13316" max="13316" width="5.109375" customWidth="1"/>
    <col min="13317" max="13317" width="2.88671875" customWidth="1"/>
    <col min="13318" max="13318" width="23.6640625" customWidth="1"/>
    <col min="13319" max="13319" width="3" customWidth="1"/>
    <col min="13320" max="13320" width="22.6640625" customWidth="1"/>
    <col min="13321" max="13322" width="3.33203125" customWidth="1"/>
    <col min="13323" max="13323" width="2.88671875" customWidth="1"/>
    <col min="13324" max="13324" width="19.5546875" customWidth="1"/>
    <col min="13325" max="13325" width="2.6640625" customWidth="1"/>
    <col min="13326" max="13326" width="23" customWidth="1"/>
    <col min="13327" max="13327" width="3.44140625" customWidth="1"/>
    <col min="13328" max="13328" width="3.5546875" customWidth="1"/>
    <col min="13565" max="13565" width="3.6640625" customWidth="1"/>
    <col min="13566" max="13566" width="22.6640625" customWidth="1"/>
    <col min="13567" max="13567" width="3.88671875" customWidth="1"/>
    <col min="13568" max="13568" width="4" customWidth="1"/>
    <col min="13569" max="13569" width="3.5546875" customWidth="1"/>
    <col min="13570" max="13570" width="5" customWidth="1"/>
    <col min="13571" max="13571" width="4.44140625" customWidth="1"/>
    <col min="13572" max="13572" width="5.109375" customWidth="1"/>
    <col min="13573" max="13573" width="2.88671875" customWidth="1"/>
    <col min="13574" max="13574" width="23.6640625" customWidth="1"/>
    <col min="13575" max="13575" width="3" customWidth="1"/>
    <col min="13576" max="13576" width="22.6640625" customWidth="1"/>
    <col min="13577" max="13578" width="3.33203125" customWidth="1"/>
    <col min="13579" max="13579" width="2.88671875" customWidth="1"/>
    <col min="13580" max="13580" width="19.5546875" customWidth="1"/>
    <col min="13581" max="13581" width="2.6640625" customWidth="1"/>
    <col min="13582" max="13582" width="23" customWidth="1"/>
    <col min="13583" max="13583" width="3.44140625" customWidth="1"/>
    <col min="13584" max="13584" width="3.5546875" customWidth="1"/>
    <col min="13821" max="13821" width="3.6640625" customWidth="1"/>
    <col min="13822" max="13822" width="22.6640625" customWidth="1"/>
    <col min="13823" max="13823" width="3.88671875" customWidth="1"/>
    <col min="13824" max="13824" width="4" customWidth="1"/>
    <col min="13825" max="13825" width="3.5546875" customWidth="1"/>
    <col min="13826" max="13826" width="5" customWidth="1"/>
    <col min="13827" max="13827" width="4.44140625" customWidth="1"/>
    <col min="13828" max="13828" width="5.109375" customWidth="1"/>
    <col min="13829" max="13829" width="2.88671875" customWidth="1"/>
    <col min="13830" max="13830" width="23.6640625" customWidth="1"/>
    <col min="13831" max="13831" width="3" customWidth="1"/>
    <col min="13832" max="13832" width="22.6640625" customWidth="1"/>
    <col min="13833" max="13834" width="3.33203125" customWidth="1"/>
    <col min="13835" max="13835" width="2.88671875" customWidth="1"/>
    <col min="13836" max="13836" width="19.5546875" customWidth="1"/>
    <col min="13837" max="13837" width="2.6640625" customWidth="1"/>
    <col min="13838" max="13838" width="23" customWidth="1"/>
    <col min="13839" max="13839" width="3.44140625" customWidth="1"/>
    <col min="13840" max="13840" width="3.5546875" customWidth="1"/>
    <col min="14077" max="14077" width="3.6640625" customWidth="1"/>
    <col min="14078" max="14078" width="22.6640625" customWidth="1"/>
    <col min="14079" max="14079" width="3.88671875" customWidth="1"/>
    <col min="14080" max="14080" width="4" customWidth="1"/>
    <col min="14081" max="14081" width="3.5546875" customWidth="1"/>
    <col min="14082" max="14082" width="5" customWidth="1"/>
    <col min="14083" max="14083" width="4.44140625" customWidth="1"/>
    <col min="14084" max="14084" width="5.109375" customWidth="1"/>
    <col min="14085" max="14085" width="2.88671875" customWidth="1"/>
    <col min="14086" max="14086" width="23.6640625" customWidth="1"/>
    <col min="14087" max="14087" width="3" customWidth="1"/>
    <col min="14088" max="14088" width="22.6640625" customWidth="1"/>
    <col min="14089" max="14090" width="3.33203125" customWidth="1"/>
    <col min="14091" max="14091" width="2.88671875" customWidth="1"/>
    <col min="14092" max="14092" width="19.5546875" customWidth="1"/>
    <col min="14093" max="14093" width="2.6640625" customWidth="1"/>
    <col min="14094" max="14094" width="23" customWidth="1"/>
    <col min="14095" max="14095" width="3.44140625" customWidth="1"/>
    <col min="14096" max="14096" width="3.5546875" customWidth="1"/>
    <col min="14333" max="14333" width="3.6640625" customWidth="1"/>
    <col min="14334" max="14334" width="22.6640625" customWidth="1"/>
    <col min="14335" max="14335" width="3.88671875" customWidth="1"/>
    <col min="14336" max="14336" width="4" customWidth="1"/>
    <col min="14337" max="14337" width="3.5546875" customWidth="1"/>
    <col min="14338" max="14338" width="5" customWidth="1"/>
    <col min="14339" max="14339" width="4.44140625" customWidth="1"/>
    <col min="14340" max="14340" width="5.109375" customWidth="1"/>
    <col min="14341" max="14341" width="2.88671875" customWidth="1"/>
    <col min="14342" max="14342" width="23.6640625" customWidth="1"/>
    <col min="14343" max="14343" width="3" customWidth="1"/>
    <col min="14344" max="14344" width="22.6640625" customWidth="1"/>
    <col min="14345" max="14346" width="3.33203125" customWidth="1"/>
    <col min="14347" max="14347" width="2.88671875" customWidth="1"/>
    <col min="14348" max="14348" width="19.5546875" customWidth="1"/>
    <col min="14349" max="14349" width="2.6640625" customWidth="1"/>
    <col min="14350" max="14350" width="23" customWidth="1"/>
    <col min="14351" max="14351" width="3.44140625" customWidth="1"/>
    <col min="14352" max="14352" width="3.5546875" customWidth="1"/>
    <col min="14589" max="14589" width="3.6640625" customWidth="1"/>
    <col min="14590" max="14590" width="22.6640625" customWidth="1"/>
    <col min="14591" max="14591" width="3.88671875" customWidth="1"/>
    <col min="14592" max="14592" width="4" customWidth="1"/>
    <col min="14593" max="14593" width="3.5546875" customWidth="1"/>
    <col min="14594" max="14594" width="5" customWidth="1"/>
    <col min="14595" max="14595" width="4.44140625" customWidth="1"/>
    <col min="14596" max="14596" width="5.109375" customWidth="1"/>
    <col min="14597" max="14597" width="2.88671875" customWidth="1"/>
    <col min="14598" max="14598" width="23.6640625" customWidth="1"/>
    <col min="14599" max="14599" width="3" customWidth="1"/>
    <col min="14600" max="14600" width="22.6640625" customWidth="1"/>
    <col min="14601" max="14602" width="3.33203125" customWidth="1"/>
    <col min="14603" max="14603" width="2.88671875" customWidth="1"/>
    <col min="14604" max="14604" width="19.5546875" customWidth="1"/>
    <col min="14605" max="14605" width="2.6640625" customWidth="1"/>
    <col min="14606" max="14606" width="23" customWidth="1"/>
    <col min="14607" max="14607" width="3.44140625" customWidth="1"/>
    <col min="14608" max="14608" width="3.5546875" customWidth="1"/>
    <col min="14845" max="14845" width="3.6640625" customWidth="1"/>
    <col min="14846" max="14846" width="22.6640625" customWidth="1"/>
    <col min="14847" max="14847" width="3.88671875" customWidth="1"/>
    <col min="14848" max="14848" width="4" customWidth="1"/>
    <col min="14849" max="14849" width="3.5546875" customWidth="1"/>
    <col min="14850" max="14850" width="5" customWidth="1"/>
    <col min="14851" max="14851" width="4.44140625" customWidth="1"/>
    <col min="14852" max="14852" width="5.109375" customWidth="1"/>
    <col min="14853" max="14853" width="2.88671875" customWidth="1"/>
    <col min="14854" max="14854" width="23.6640625" customWidth="1"/>
    <col min="14855" max="14855" width="3" customWidth="1"/>
    <col min="14856" max="14856" width="22.6640625" customWidth="1"/>
    <col min="14857" max="14858" width="3.33203125" customWidth="1"/>
    <col min="14859" max="14859" width="2.88671875" customWidth="1"/>
    <col min="14860" max="14860" width="19.5546875" customWidth="1"/>
    <col min="14861" max="14861" width="2.6640625" customWidth="1"/>
    <col min="14862" max="14862" width="23" customWidth="1"/>
    <col min="14863" max="14863" width="3.44140625" customWidth="1"/>
    <col min="14864" max="14864" width="3.5546875" customWidth="1"/>
    <col min="15101" max="15101" width="3.6640625" customWidth="1"/>
    <col min="15102" max="15102" width="22.6640625" customWidth="1"/>
    <col min="15103" max="15103" width="3.88671875" customWidth="1"/>
    <col min="15104" max="15104" width="4" customWidth="1"/>
    <col min="15105" max="15105" width="3.5546875" customWidth="1"/>
    <col min="15106" max="15106" width="5" customWidth="1"/>
    <col min="15107" max="15107" width="4.44140625" customWidth="1"/>
    <col min="15108" max="15108" width="5.109375" customWidth="1"/>
    <col min="15109" max="15109" width="2.88671875" customWidth="1"/>
    <col min="15110" max="15110" width="23.6640625" customWidth="1"/>
    <col min="15111" max="15111" width="3" customWidth="1"/>
    <col min="15112" max="15112" width="22.6640625" customWidth="1"/>
    <col min="15113" max="15114" width="3.33203125" customWidth="1"/>
    <col min="15115" max="15115" width="2.88671875" customWidth="1"/>
    <col min="15116" max="15116" width="19.5546875" customWidth="1"/>
    <col min="15117" max="15117" width="2.6640625" customWidth="1"/>
    <col min="15118" max="15118" width="23" customWidth="1"/>
    <col min="15119" max="15119" width="3.44140625" customWidth="1"/>
    <col min="15120" max="15120" width="3.5546875" customWidth="1"/>
    <col min="15357" max="15357" width="3.6640625" customWidth="1"/>
    <col min="15358" max="15358" width="22.6640625" customWidth="1"/>
    <col min="15359" max="15359" width="3.88671875" customWidth="1"/>
    <col min="15360" max="15360" width="4" customWidth="1"/>
    <col min="15361" max="15361" width="3.5546875" customWidth="1"/>
    <col min="15362" max="15362" width="5" customWidth="1"/>
    <col min="15363" max="15363" width="4.44140625" customWidth="1"/>
    <col min="15364" max="15364" width="5.109375" customWidth="1"/>
    <col min="15365" max="15365" width="2.88671875" customWidth="1"/>
    <col min="15366" max="15366" width="23.6640625" customWidth="1"/>
    <col min="15367" max="15367" width="3" customWidth="1"/>
    <col min="15368" max="15368" width="22.6640625" customWidth="1"/>
    <col min="15369" max="15370" width="3.33203125" customWidth="1"/>
    <col min="15371" max="15371" width="2.88671875" customWidth="1"/>
    <col min="15372" max="15372" width="19.5546875" customWidth="1"/>
    <col min="15373" max="15373" width="2.6640625" customWidth="1"/>
    <col min="15374" max="15374" width="23" customWidth="1"/>
    <col min="15375" max="15375" width="3.44140625" customWidth="1"/>
    <col min="15376" max="15376" width="3.5546875" customWidth="1"/>
    <col min="15613" max="15613" width="3.6640625" customWidth="1"/>
    <col min="15614" max="15614" width="22.6640625" customWidth="1"/>
    <col min="15615" max="15615" width="3.88671875" customWidth="1"/>
    <col min="15616" max="15616" width="4" customWidth="1"/>
    <col min="15617" max="15617" width="3.5546875" customWidth="1"/>
    <col min="15618" max="15618" width="5" customWidth="1"/>
    <col min="15619" max="15619" width="4.44140625" customWidth="1"/>
    <col min="15620" max="15620" width="5.109375" customWidth="1"/>
    <col min="15621" max="15621" width="2.88671875" customWidth="1"/>
    <col min="15622" max="15622" width="23.6640625" customWidth="1"/>
    <col min="15623" max="15623" width="3" customWidth="1"/>
    <col min="15624" max="15624" width="22.6640625" customWidth="1"/>
    <col min="15625" max="15626" width="3.33203125" customWidth="1"/>
    <col min="15627" max="15627" width="2.88671875" customWidth="1"/>
    <col min="15628" max="15628" width="19.5546875" customWidth="1"/>
    <col min="15629" max="15629" width="2.6640625" customWidth="1"/>
    <col min="15630" max="15630" width="23" customWidth="1"/>
    <col min="15631" max="15631" width="3.44140625" customWidth="1"/>
    <col min="15632" max="15632" width="3.5546875" customWidth="1"/>
    <col min="15869" max="15869" width="3.6640625" customWidth="1"/>
    <col min="15870" max="15870" width="22.6640625" customWidth="1"/>
    <col min="15871" max="15871" width="3.88671875" customWidth="1"/>
    <col min="15872" max="15872" width="4" customWidth="1"/>
    <col min="15873" max="15873" width="3.5546875" customWidth="1"/>
    <col min="15874" max="15874" width="5" customWidth="1"/>
    <col min="15875" max="15875" width="4.44140625" customWidth="1"/>
    <col min="15876" max="15876" width="5.109375" customWidth="1"/>
    <col min="15877" max="15877" width="2.88671875" customWidth="1"/>
    <col min="15878" max="15878" width="23.6640625" customWidth="1"/>
    <col min="15879" max="15879" width="3" customWidth="1"/>
    <col min="15880" max="15880" width="22.6640625" customWidth="1"/>
    <col min="15881" max="15882" width="3.33203125" customWidth="1"/>
    <col min="15883" max="15883" width="2.88671875" customWidth="1"/>
    <col min="15884" max="15884" width="19.5546875" customWidth="1"/>
    <col min="15885" max="15885" width="2.6640625" customWidth="1"/>
    <col min="15886" max="15886" width="23" customWidth="1"/>
    <col min="15887" max="15887" width="3.44140625" customWidth="1"/>
    <col min="15888" max="15888" width="3.5546875" customWidth="1"/>
    <col min="16125" max="16125" width="3.6640625" customWidth="1"/>
    <col min="16126" max="16126" width="22.6640625" customWidth="1"/>
    <col min="16127" max="16127" width="3.88671875" customWidth="1"/>
    <col min="16128" max="16128" width="4" customWidth="1"/>
    <col min="16129" max="16129" width="3.5546875" customWidth="1"/>
    <col min="16130" max="16130" width="5" customWidth="1"/>
    <col min="16131" max="16131" width="4.44140625" customWidth="1"/>
    <col min="16132" max="16132" width="5.109375" customWidth="1"/>
    <col min="16133" max="16133" width="2.88671875" customWidth="1"/>
    <col min="16134" max="16134" width="23.6640625" customWidth="1"/>
    <col min="16135" max="16135" width="3" customWidth="1"/>
    <col min="16136" max="16136" width="22.6640625" customWidth="1"/>
    <col min="16137" max="16138" width="3.33203125" customWidth="1"/>
    <col min="16139" max="16139" width="2.88671875" customWidth="1"/>
    <col min="16140" max="16140" width="19.5546875" customWidth="1"/>
    <col min="16141" max="16141" width="2.6640625" customWidth="1"/>
    <col min="16142" max="16142" width="23" customWidth="1"/>
    <col min="16143" max="16143" width="3.44140625" customWidth="1"/>
    <col min="16144" max="16144" width="3.5546875" customWidth="1"/>
  </cols>
  <sheetData>
    <row r="1" spans="1:22" s="111" customFormat="1" ht="21">
      <c r="A1" s="129" t="s">
        <v>59</v>
      </c>
      <c r="C1" s="110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s="111" customFormat="1" ht="8.2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s="111" customFormat="1" ht="14.1" customHeight="1">
      <c r="A3" s="130" t="s">
        <v>21</v>
      </c>
      <c r="C3" s="180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s="111" customFormat="1" ht="18.75" customHeight="1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</row>
    <row r="5" spans="1:22" s="111" customFormat="1" ht="14.25" customHeight="1">
      <c r="A5" s="130" t="s">
        <v>11</v>
      </c>
      <c r="B5" s="112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</row>
    <row r="6" spans="1:22" s="113" customFormat="1" ht="14.1" customHeight="1">
      <c r="A6" s="290" t="s">
        <v>14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114"/>
      <c r="M6" s="114"/>
      <c r="N6" s="114"/>
      <c r="O6" s="114"/>
      <c r="P6" s="114"/>
    </row>
    <row r="7" spans="1:22" s="118" customFormat="1" ht="9" customHeight="1">
      <c r="A7" s="115"/>
      <c r="B7" s="116"/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5"/>
      <c r="R7" s="115"/>
      <c r="S7" s="115"/>
      <c r="T7" s="115"/>
      <c r="U7" s="115"/>
      <c r="V7" s="115"/>
    </row>
    <row r="8" spans="1:22" s="118" customFormat="1" ht="14.1" customHeight="1">
      <c r="A8" s="119" t="s">
        <v>60</v>
      </c>
      <c r="B8" s="122"/>
      <c r="C8" s="119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  <c r="O8" s="121"/>
      <c r="P8" s="117"/>
      <c r="Q8" s="115"/>
      <c r="R8" s="115"/>
      <c r="S8" s="115"/>
      <c r="T8" s="115"/>
      <c r="U8" s="115"/>
      <c r="V8" s="115"/>
    </row>
    <row r="9" spans="1:22" s="118" customFormat="1" ht="14.1" customHeight="1">
      <c r="A9" s="119" t="s">
        <v>61</v>
      </c>
      <c r="B9" s="122"/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121"/>
      <c r="P9" s="117"/>
      <c r="Q9" s="115"/>
      <c r="R9" s="115"/>
      <c r="S9" s="115"/>
      <c r="T9" s="115"/>
      <c r="U9" s="115"/>
      <c r="V9" s="115"/>
    </row>
    <row r="10" spans="1:22" s="118" customFormat="1" ht="14.1" customHeight="1">
      <c r="A10" s="119" t="s">
        <v>62</v>
      </c>
      <c r="B10" s="122"/>
      <c r="C10" s="119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1"/>
      <c r="O10" s="121"/>
      <c r="P10" s="117"/>
      <c r="Q10" s="115"/>
      <c r="R10" s="115"/>
      <c r="S10" s="115"/>
      <c r="T10" s="115"/>
      <c r="U10" s="115"/>
      <c r="V10" s="115"/>
    </row>
    <row r="11" spans="1:22" ht="15" customHeight="1">
      <c r="A11" s="184"/>
      <c r="B11" s="185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35"/>
      <c r="O11" s="54"/>
      <c r="P11" s="54"/>
      <c r="Q11" s="17"/>
      <c r="R11" s="7"/>
      <c r="S11" s="7"/>
      <c r="T11" s="7"/>
    </row>
    <row r="12" spans="1:22" s="111" customFormat="1" ht="15" customHeight="1" thickBot="1">
      <c r="A12" s="109"/>
      <c r="B12" s="109"/>
      <c r="C12" s="109"/>
      <c r="D12" s="109"/>
      <c r="E12" s="109"/>
      <c r="F12" s="115"/>
      <c r="G12" s="115"/>
      <c r="H12" s="115"/>
      <c r="I12" s="115"/>
      <c r="J12" s="115"/>
      <c r="K12" s="115"/>
      <c r="L12" s="115"/>
      <c r="M12" s="115"/>
      <c r="N12" s="115"/>
      <c r="O12" s="109"/>
      <c r="P12" s="109"/>
      <c r="Q12" s="109"/>
      <c r="R12" s="109"/>
      <c r="S12" s="109"/>
      <c r="T12" s="109"/>
    </row>
    <row r="13" spans="1:22" s="118" customFormat="1" ht="15" customHeight="1" thickBot="1">
      <c r="A13" s="187"/>
      <c r="B13" s="109"/>
      <c r="C13" s="135"/>
      <c r="D13" s="124" t="s">
        <v>23</v>
      </c>
      <c r="E13" s="124" t="s">
        <v>25</v>
      </c>
      <c r="F13" s="188" t="s">
        <v>2</v>
      </c>
      <c r="G13" s="189" t="s">
        <v>0</v>
      </c>
      <c r="H13" s="190" t="s">
        <v>1</v>
      </c>
      <c r="I13" s="190" t="s">
        <v>3</v>
      </c>
      <c r="J13" s="191" t="s">
        <v>4</v>
      </c>
      <c r="K13" s="191" t="s">
        <v>5</v>
      </c>
      <c r="L13" s="192" t="s">
        <v>24</v>
      </c>
      <c r="P13" s="115"/>
      <c r="Q13" s="115"/>
      <c r="R13" s="115"/>
      <c r="S13" s="115"/>
      <c r="T13" s="115"/>
    </row>
    <row r="14" spans="1:22" s="118" customFormat="1" ht="15" customHeight="1">
      <c r="A14" s="115"/>
      <c r="B14" s="115"/>
      <c r="C14" s="141">
        <v>1</v>
      </c>
      <c r="D14" s="193" t="s">
        <v>69</v>
      </c>
      <c r="E14" s="194">
        <v>4687</v>
      </c>
      <c r="F14" s="144">
        <f>COUNT(R27,S31,R38,E32,D37,E45,E28)</f>
        <v>0</v>
      </c>
      <c r="G14" s="144">
        <f>IF(R27&gt;S27,1,0)+IF(S31&gt;R31,1,0)+IF(R38&gt;S38,1,0)+IF(E32&gt;D32,1,0)+IF(D37&gt;E37,1,0)+IF(E45&gt;D45,1,0)+IF(E28&gt;D28,1,0)</f>
        <v>0</v>
      </c>
      <c r="H14" s="144">
        <f>IF(R27&lt;S27,1,0)+IF(S31&lt;R31,1,0)+IF(R38&lt;S38,1,0)+IF(E32&lt;D32,1,0)+IF(D37&lt;E37,1,0)+IF(E45&lt;D45,1,0)+IF(D28&gt;E28,1,0)</f>
        <v>0</v>
      </c>
      <c r="I14" s="144">
        <f>VALUE(R27+S31+R38+E32+D37+E45+E28)</f>
        <v>0</v>
      </c>
      <c r="J14" s="144">
        <f>VALUE(S27+R31+S38+D32+E37+D45+D28)</f>
        <v>0</v>
      </c>
      <c r="K14" s="144">
        <f t="shared" ref="K14:K20" si="0">AVERAGE(I14-J14)</f>
        <v>0</v>
      </c>
      <c r="L14" s="195"/>
      <c r="P14" s="115"/>
      <c r="Q14" s="115"/>
      <c r="R14" s="115"/>
      <c r="S14" s="115"/>
      <c r="T14" s="115"/>
    </row>
    <row r="15" spans="1:22" s="118" customFormat="1" ht="15" customHeight="1">
      <c r="A15" s="115"/>
      <c r="B15" s="115"/>
      <c r="C15" s="147">
        <v>2</v>
      </c>
      <c r="D15" s="196" t="s">
        <v>15</v>
      </c>
      <c r="E15" s="197">
        <v>18693</v>
      </c>
      <c r="F15" s="150">
        <f>COUNT(D25,S27,R39,E31,D38,E44,S34)</f>
        <v>0</v>
      </c>
      <c r="G15" s="150">
        <f>IF(D25&gt;E25,1,0)+IF(S27&gt;R27,1,0)+IF(R39&gt;S39,1,0)+IF(E31&gt;D31,1,0)+IF(D38&gt;E38,1,0)+IF(E44&gt;D44,1,0)+IF(S34&gt;R34,1,0)</f>
        <v>0</v>
      </c>
      <c r="H15" s="150">
        <f>IF(D25&lt;E25,1,0)+IF(S27&lt;R27,1,0)+IF(R39&lt;S39,1,0)+IF(E31&lt;D31,1,0)+IF(D38&lt;E38,1,0)+IF(E44&lt;D44,1,0)+IF(R34&gt;S34,1,0)</f>
        <v>0</v>
      </c>
      <c r="I15" s="150">
        <f>VALUE(D25+S27+R39+E31+D38+E44+S34)</f>
        <v>0</v>
      </c>
      <c r="J15" s="150">
        <f>VALUE(E25+R27+S39+D31+E38+D44+R34)</f>
        <v>0</v>
      </c>
      <c r="K15" s="150">
        <f t="shared" si="0"/>
        <v>0</v>
      </c>
      <c r="L15" s="198"/>
      <c r="P15" s="115"/>
      <c r="Q15" s="115"/>
      <c r="R15" s="115"/>
      <c r="S15" s="115"/>
      <c r="T15" s="115"/>
    </row>
    <row r="16" spans="1:22" s="118" customFormat="1" ht="15" customHeight="1">
      <c r="A16" s="115"/>
      <c r="B16" s="115"/>
      <c r="C16" s="147">
        <v>3</v>
      </c>
      <c r="D16" s="196" t="s">
        <v>16</v>
      </c>
      <c r="E16" s="197">
        <v>19878</v>
      </c>
      <c r="F16" s="150">
        <f>COUNT(E26,S26,R31,S39,D39,E43,E34)</f>
        <v>1</v>
      </c>
      <c r="G16" s="150">
        <f>IF(D26&gt;E26,1,0)+IF(S26&gt;R26,1,0)+IF(R31&gt;S31,1,0)+IF(S39&gt;R39,1,0)+IF(D39&gt;E39,1,0)+IF(E43&gt;D43,1,0)+IF(D34&gt;E34,1,0)</f>
        <v>0</v>
      </c>
      <c r="H16" s="150">
        <f>IF(D26&lt;E26,1,0)+IF(S26&lt;R26,1,0)+IF(R31&lt;S31,1,0)+IF(S39&lt;R39,1,0)+IF(D39&lt;E39,1,0)+IF(E43&lt;D43,1,0)</f>
        <v>1</v>
      </c>
      <c r="I16" s="150">
        <f>VALUE(D26+S26+R31+S39+D39+E43)</f>
        <v>0</v>
      </c>
      <c r="J16" s="150">
        <f>VALUE(E26+R26+S31+R39+E39+D43)</f>
        <v>1</v>
      </c>
      <c r="K16" s="150">
        <f t="shared" si="0"/>
        <v>-1</v>
      </c>
      <c r="L16" s="198"/>
      <c r="P16" s="115"/>
      <c r="Q16" s="115"/>
      <c r="R16" s="115"/>
      <c r="S16" s="115"/>
      <c r="T16" s="115"/>
    </row>
    <row r="17" spans="1:20" s="118" customFormat="1" ht="15" customHeight="1">
      <c r="A17" s="109"/>
      <c r="B17" s="115"/>
      <c r="C17" s="147">
        <v>4</v>
      </c>
      <c r="D17" s="199" t="s">
        <v>73</v>
      </c>
      <c r="E17" s="200">
        <v>31183</v>
      </c>
      <c r="F17" s="201">
        <f>COUNT(D27,S25,R32,S38,D31,E39,D46)</f>
        <v>0</v>
      </c>
      <c r="G17" s="201">
        <f>IF(D27&gt;E27,1,0)+IF(S25&gt;R25,1,0)+IF(R32&gt;S32,1,0)+IF(S38&gt;R38,1,0)+IF(D31&gt;E31,1,0)+IF(E39&gt;D39,1,0)+IF(D46&gt;E46,1,0)</f>
        <v>0</v>
      </c>
      <c r="H17" s="201">
        <f>F17-G17</f>
        <v>0</v>
      </c>
      <c r="I17" s="201">
        <f>VALUE(D27+R32+S39+D31+E39)</f>
        <v>0</v>
      </c>
      <c r="J17" s="201">
        <f>VALUE(E27+R33+S37+D32+E38+D43)</f>
        <v>2</v>
      </c>
      <c r="K17" s="201">
        <f t="shared" si="0"/>
        <v>-2</v>
      </c>
      <c r="L17" s="198"/>
      <c r="P17" s="115"/>
      <c r="Q17" s="115"/>
      <c r="R17" s="115"/>
      <c r="S17" s="115"/>
      <c r="T17" s="115"/>
    </row>
    <row r="18" spans="1:20" s="118" customFormat="1" ht="15" customHeight="1">
      <c r="A18" s="115"/>
      <c r="B18" s="115"/>
      <c r="C18" s="202">
        <v>5</v>
      </c>
      <c r="D18" s="199" t="s">
        <v>17</v>
      </c>
      <c r="E18" s="200">
        <v>33831</v>
      </c>
      <c r="F18" s="201">
        <f>COUNT(E27,R33,S37,D32,E38,D43,R28)</f>
        <v>1</v>
      </c>
      <c r="G18" s="201">
        <f>IF(E27&gt;D27,1,0)+IF(R33&gt;S33,1,0)+IF(S37&gt;R37,1,0)+IF(D32&gt;E32,1,0)+IF(E38&gt;D38,1,0)+IF(D43&gt;E43,1,0)+IF(R28&gt;S28,1,0)</f>
        <v>1</v>
      </c>
      <c r="H18" s="201">
        <f t="shared" ref="H18:H20" si="1">F18-G18</f>
        <v>0</v>
      </c>
      <c r="I18" s="201">
        <f>VALUE(E27+R33+S37+D32+E38+D43)</f>
        <v>2</v>
      </c>
      <c r="J18" s="201">
        <f>VALUE(D27+S33+R37+E32+D38+E43)</f>
        <v>0</v>
      </c>
      <c r="K18" s="201">
        <f t="shared" si="0"/>
        <v>2</v>
      </c>
      <c r="L18" s="198"/>
      <c r="P18" s="115"/>
      <c r="Q18" s="115"/>
      <c r="R18" s="115"/>
      <c r="S18" s="115"/>
      <c r="T18" s="115"/>
    </row>
    <row r="19" spans="1:20" s="118" customFormat="1" ht="15" customHeight="1">
      <c r="A19" s="115"/>
      <c r="B19" s="115"/>
      <c r="C19" s="147">
        <v>6</v>
      </c>
      <c r="D19" s="199" t="s">
        <v>74</v>
      </c>
      <c r="E19" s="200">
        <v>41467</v>
      </c>
      <c r="F19" s="201">
        <f>COUNT(E26,R25,S33,D33,E37,D44,R40)</f>
        <v>1</v>
      </c>
      <c r="G19" s="201">
        <f>IF(E26&gt;D26,1,0)+IF(R25&gt;S25,1,0)+IF(S33&gt;R33,1,0)+IF(D33&gt;E33,1,0)+IF(E37&gt;D37,1,0)+IF(D44&gt;E44,1,0)+IF(R40&gt;S40,1,0)</f>
        <v>1</v>
      </c>
      <c r="H19" s="201">
        <f t="shared" si="1"/>
        <v>0</v>
      </c>
      <c r="I19" s="201">
        <f>VALUE(E26+R25+S33+D33+E37+D44)</f>
        <v>1</v>
      </c>
      <c r="J19" s="201">
        <f>VALUE(D26+S25+R33+E33+D37+E44)</f>
        <v>0</v>
      </c>
      <c r="K19" s="201">
        <f t="shared" si="0"/>
        <v>1</v>
      </c>
      <c r="L19" s="203"/>
      <c r="P19" s="115"/>
      <c r="Q19" s="115"/>
      <c r="R19" s="115"/>
      <c r="S19" s="115"/>
      <c r="T19" s="115"/>
    </row>
    <row r="20" spans="1:20" s="118" customFormat="1" ht="15" customHeight="1" thickBot="1">
      <c r="A20" s="115"/>
      <c r="B20" s="115"/>
      <c r="C20" s="153">
        <v>7</v>
      </c>
      <c r="D20" s="204" t="s">
        <v>8</v>
      </c>
      <c r="E20" s="205">
        <v>54913</v>
      </c>
      <c r="F20" s="206">
        <f>COUNT(E25,R26,S32,R37,E33,D45,E40)</f>
        <v>0</v>
      </c>
      <c r="G20" s="206">
        <f>IF(E25&gt;D25,1,0)+IF(R26&gt;S26,1,0)+IF(S32&gt;R32,1,0)+IF(R37&gt;S37,1,0)+IF(E33&gt;D33,1,0)+IF(D45&gt;E45,1,0)+IF(E40&gt;D40,1,0)</f>
        <v>0</v>
      </c>
      <c r="H20" s="206">
        <f t="shared" si="1"/>
        <v>0</v>
      </c>
      <c r="I20" s="206">
        <f>VALUE(E25+R26+S32+R37+E33+D45)</f>
        <v>0</v>
      </c>
      <c r="J20" s="206">
        <f>VALUE(D25+S26+R32+S37+D33+E45)</f>
        <v>0</v>
      </c>
      <c r="K20" s="206">
        <f t="shared" si="0"/>
        <v>0</v>
      </c>
      <c r="L20" s="207"/>
      <c r="P20" s="115"/>
      <c r="Q20" s="115"/>
      <c r="R20" s="115"/>
      <c r="S20" s="115"/>
      <c r="T20" s="115"/>
    </row>
    <row r="21" spans="1:20" s="118" customFormat="1" ht="15" customHeight="1">
      <c r="A21" s="115"/>
      <c r="B21" s="115"/>
      <c r="C21" s="115"/>
      <c r="D21" s="115"/>
      <c r="E21" s="115"/>
      <c r="F21" s="208"/>
      <c r="G21" s="128" t="s">
        <v>9</v>
      </c>
      <c r="H21" s="128"/>
      <c r="I21" s="161"/>
      <c r="J21" s="161"/>
      <c r="K21" s="161"/>
      <c r="L21" s="161"/>
      <c r="M21" s="161"/>
      <c r="N21" s="161"/>
      <c r="O21" s="161"/>
      <c r="P21" s="115"/>
      <c r="Q21" s="115"/>
      <c r="R21" s="115"/>
      <c r="S21" s="115"/>
      <c r="T21" s="115"/>
    </row>
    <row r="22" spans="1:20" s="115" customFormat="1" ht="15" customHeight="1">
      <c r="F22" s="158"/>
      <c r="G22" s="209"/>
      <c r="H22" s="209"/>
      <c r="I22" s="161"/>
      <c r="J22" s="161"/>
      <c r="K22" s="161"/>
      <c r="L22" s="161"/>
      <c r="M22" s="161"/>
      <c r="N22" s="161"/>
      <c r="O22" s="161"/>
    </row>
    <row r="23" spans="1:20" s="118" customFormat="1" ht="15" customHeigh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</row>
    <row r="24" spans="1:20" s="118" customFormat="1" ht="15" customHeight="1">
      <c r="A24" s="125" t="s">
        <v>98</v>
      </c>
      <c r="B24" s="213"/>
      <c r="C24" s="163"/>
      <c r="D24" s="173"/>
      <c r="E24" s="109"/>
      <c r="F24" s="115"/>
      <c r="G24" s="115"/>
      <c r="H24" s="115"/>
      <c r="I24" s="115"/>
      <c r="J24" s="115"/>
      <c r="K24" s="115"/>
      <c r="L24" s="115"/>
      <c r="M24" s="115"/>
      <c r="N24" s="115"/>
      <c r="O24" s="125" t="s">
        <v>102</v>
      </c>
      <c r="P24" s="213"/>
      <c r="Q24" s="163"/>
      <c r="R24" s="173"/>
      <c r="S24" s="109"/>
      <c r="T24" s="115"/>
    </row>
    <row r="25" spans="1:20" s="118" customFormat="1" ht="15" customHeight="1">
      <c r="A25" s="248" t="str">
        <f>D20</f>
        <v>CT LA SALLE</v>
      </c>
      <c r="B25" s="177" t="s">
        <v>6</v>
      </c>
      <c r="C25" s="248" t="str">
        <f>D15</f>
        <v>SPORTING TC</v>
      </c>
      <c r="D25" s="127"/>
      <c r="E25" s="127"/>
      <c r="F25" s="127"/>
      <c r="G25" s="115"/>
      <c r="H25" s="115"/>
      <c r="I25" s="115"/>
      <c r="J25" s="115"/>
      <c r="K25" s="115"/>
      <c r="L25" s="115"/>
      <c r="M25" s="115"/>
      <c r="N25" s="115"/>
      <c r="O25" s="248" t="str">
        <f>D19</f>
        <v>TM PALMATENIS</v>
      </c>
      <c r="P25" s="177" t="s">
        <v>6</v>
      </c>
      <c r="Q25" s="250" t="str">
        <f>D17</f>
        <v>TC BINISSALEM</v>
      </c>
      <c r="R25" s="127"/>
      <c r="S25" s="127"/>
      <c r="T25" s="115"/>
    </row>
    <row r="26" spans="1:20" s="118" customFormat="1" ht="15" customHeight="1">
      <c r="A26" s="248" t="str">
        <f>D16</f>
        <v>CT PAGUERA</v>
      </c>
      <c r="B26" s="177" t="s">
        <v>6</v>
      </c>
      <c r="C26" s="250" t="str">
        <f>D19</f>
        <v>TM PALMATENIS</v>
      </c>
      <c r="D26" s="127"/>
      <c r="E26" s="127">
        <v>1</v>
      </c>
      <c r="F26" s="127">
        <v>4</v>
      </c>
      <c r="G26" s="115"/>
      <c r="H26" s="115"/>
      <c r="I26" s="115"/>
      <c r="J26" s="115"/>
      <c r="K26" s="115"/>
      <c r="L26" s="115"/>
      <c r="M26" s="115"/>
      <c r="N26" s="115"/>
      <c r="O26" s="248" t="str">
        <f>D20</f>
        <v>CT LA SALLE</v>
      </c>
      <c r="P26" s="177" t="s">
        <v>6</v>
      </c>
      <c r="Q26" s="250" t="str">
        <f>D16</f>
        <v>CT PAGUERA</v>
      </c>
      <c r="R26" s="127"/>
      <c r="S26" s="127"/>
      <c r="T26" s="230"/>
    </row>
    <row r="27" spans="1:20" s="118" customFormat="1" ht="15" customHeight="1">
      <c r="A27" s="248" t="str">
        <f>D17</f>
        <v>TC BINISSALEM</v>
      </c>
      <c r="B27" s="177" t="s">
        <v>6</v>
      </c>
      <c r="C27" s="250" t="str">
        <f>D18</f>
        <v>PRINCIPES DE ESPAÑA</v>
      </c>
      <c r="D27" s="127"/>
      <c r="E27" s="127">
        <v>2</v>
      </c>
      <c r="F27" s="127">
        <v>3</v>
      </c>
      <c r="G27" s="115"/>
      <c r="H27" s="115"/>
      <c r="I27" s="115"/>
      <c r="J27" s="115"/>
      <c r="K27" s="115"/>
      <c r="L27" s="115"/>
      <c r="M27" s="115"/>
      <c r="N27" s="115"/>
      <c r="O27" s="248" t="str">
        <f>D14</f>
        <v>RAFA NADAL CLUB</v>
      </c>
      <c r="P27" s="177" t="s">
        <v>6</v>
      </c>
      <c r="Q27" s="250" t="str">
        <f>D15</f>
        <v>SPORTING TC</v>
      </c>
      <c r="R27" s="127"/>
      <c r="S27" s="127"/>
      <c r="T27" s="210"/>
    </row>
    <row r="28" spans="1:20" s="118" customFormat="1" ht="15" customHeight="1">
      <c r="A28" s="252" t="str">
        <f>G21</f>
        <v>DESCANSA</v>
      </c>
      <c r="B28" s="177"/>
      <c r="C28" s="250" t="str">
        <f>D14</f>
        <v>RAFA NADAL CLUB</v>
      </c>
      <c r="D28" s="247"/>
      <c r="E28" s="211"/>
      <c r="F28" s="115"/>
      <c r="G28" s="115"/>
      <c r="H28" s="115"/>
      <c r="I28" s="115"/>
      <c r="J28" s="115"/>
      <c r="K28" s="115"/>
      <c r="L28" s="115"/>
      <c r="M28" s="115"/>
      <c r="N28" s="115"/>
      <c r="O28" s="248" t="str">
        <f>D18</f>
        <v>PRINCIPES DE ESPAÑA</v>
      </c>
      <c r="P28" s="177"/>
      <c r="Q28" s="212" t="str">
        <f>G21</f>
        <v>DESCANSA</v>
      </c>
      <c r="R28" s="211"/>
      <c r="S28" s="211"/>
      <c r="T28" s="115"/>
    </row>
    <row r="29" spans="1:20" s="118" customFormat="1" ht="15" customHeight="1">
      <c r="A29" s="115"/>
      <c r="B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</row>
    <row r="30" spans="1:20" s="118" customFormat="1" ht="15" customHeight="1">
      <c r="A30" s="125" t="s">
        <v>99</v>
      </c>
      <c r="B30" s="213"/>
      <c r="C30" s="163"/>
      <c r="D30" s="173"/>
      <c r="E30" s="109"/>
      <c r="F30" s="109"/>
      <c r="G30" s="115"/>
      <c r="H30" s="115"/>
      <c r="I30" s="115"/>
      <c r="J30" s="115"/>
      <c r="K30" s="115"/>
      <c r="L30" s="115"/>
      <c r="M30" s="115"/>
      <c r="N30" s="115"/>
      <c r="O30" s="125" t="s">
        <v>96</v>
      </c>
      <c r="P30" s="213"/>
      <c r="Q30" s="163"/>
      <c r="R30" s="173"/>
      <c r="S30" s="109"/>
      <c r="T30" s="115"/>
    </row>
    <row r="31" spans="1:20" s="118" customFormat="1" ht="15" customHeight="1">
      <c r="A31" s="250" t="str">
        <f>D15</f>
        <v>SPORTING TC</v>
      </c>
      <c r="B31" s="177" t="s">
        <v>6</v>
      </c>
      <c r="C31" s="250" t="str">
        <f>D17</f>
        <v>TC BINISSALEM</v>
      </c>
      <c r="D31" s="250"/>
      <c r="E31" s="127"/>
      <c r="F31" s="127"/>
      <c r="G31" s="115"/>
      <c r="H31" s="115"/>
      <c r="I31" s="115"/>
      <c r="J31" s="115"/>
      <c r="K31" s="115"/>
      <c r="L31" s="115"/>
      <c r="M31" s="115"/>
      <c r="N31" s="115"/>
      <c r="O31" s="248" t="str">
        <f>D16</f>
        <v>CT PAGUERA</v>
      </c>
      <c r="P31" s="177" t="s">
        <v>6</v>
      </c>
      <c r="Q31" s="250" t="str">
        <f>D14</f>
        <v>RAFA NADAL CLUB</v>
      </c>
      <c r="R31" s="127"/>
      <c r="S31" s="127"/>
      <c r="T31" s="210"/>
    </row>
    <row r="32" spans="1:20" s="118" customFormat="1" ht="15" customHeight="1">
      <c r="A32" s="248" t="str">
        <f>D18</f>
        <v>PRINCIPES DE ESPAÑA</v>
      </c>
      <c r="B32" s="177" t="s">
        <v>6</v>
      </c>
      <c r="C32" s="250" t="str">
        <f>D14</f>
        <v>RAFA NADAL CLUB</v>
      </c>
      <c r="D32" s="127"/>
      <c r="E32" s="127"/>
      <c r="F32" s="127"/>
      <c r="G32" s="115"/>
      <c r="H32" s="115"/>
      <c r="I32" s="115"/>
      <c r="J32" s="115"/>
      <c r="K32" s="115"/>
      <c r="L32" s="115"/>
      <c r="M32" s="115"/>
      <c r="N32" s="115"/>
      <c r="O32" s="248" t="str">
        <f>D17</f>
        <v>TC BINISSALEM</v>
      </c>
      <c r="P32" s="177" t="s">
        <v>6</v>
      </c>
      <c r="Q32" s="250" t="str">
        <f>D20</f>
        <v>CT LA SALLE</v>
      </c>
      <c r="R32" s="127"/>
      <c r="S32" s="127"/>
      <c r="T32" s="230"/>
    </row>
    <row r="33" spans="1:20" s="118" customFormat="1" ht="15" customHeight="1">
      <c r="A33" s="248" t="str">
        <f>D19</f>
        <v>TM PALMATENIS</v>
      </c>
      <c r="B33" s="177" t="s">
        <v>6</v>
      </c>
      <c r="C33" s="250" t="str">
        <f>D20</f>
        <v>CT LA SALLE</v>
      </c>
      <c r="D33" s="127"/>
      <c r="E33" s="127"/>
      <c r="F33" s="127"/>
      <c r="G33" s="115"/>
      <c r="H33" s="115"/>
      <c r="I33" s="115"/>
      <c r="J33" s="115"/>
      <c r="K33" s="115"/>
      <c r="L33" s="115"/>
      <c r="M33" s="115"/>
      <c r="N33" s="115"/>
      <c r="O33" s="248" t="str">
        <f>D18</f>
        <v>PRINCIPES DE ESPAÑA</v>
      </c>
      <c r="P33" s="177" t="s">
        <v>6</v>
      </c>
      <c r="Q33" s="250" t="str">
        <f>D19</f>
        <v>TM PALMATENIS</v>
      </c>
      <c r="R33" s="127"/>
      <c r="S33" s="127"/>
      <c r="T33" s="115"/>
    </row>
    <row r="34" spans="1:20" s="118" customFormat="1" ht="15" customHeight="1">
      <c r="A34" s="248" t="str">
        <f>D16</f>
        <v>CT PAGUERA</v>
      </c>
      <c r="B34" s="177"/>
      <c r="C34" s="293" t="str">
        <f>G21</f>
        <v>DESCANSA</v>
      </c>
      <c r="D34" s="293"/>
      <c r="E34" s="211"/>
      <c r="F34" s="115"/>
      <c r="G34" s="115"/>
      <c r="H34" s="115"/>
      <c r="I34" s="115"/>
      <c r="J34" s="115"/>
      <c r="K34" s="115"/>
      <c r="L34" s="115"/>
      <c r="M34" s="115"/>
      <c r="N34" s="115"/>
      <c r="O34" s="252" t="str">
        <f>G21</f>
        <v>DESCANSA</v>
      </c>
      <c r="P34" s="177"/>
      <c r="Q34" s="250" t="str">
        <f>D15</f>
        <v>SPORTING TC</v>
      </c>
      <c r="R34" s="211"/>
      <c r="S34" s="211"/>
      <c r="T34" s="115"/>
    </row>
    <row r="35" spans="1:20" s="118" customFormat="1" ht="15" customHeight="1">
      <c r="A35" s="115"/>
      <c r="B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R35" s="115"/>
      <c r="S35" s="115"/>
      <c r="T35" s="115"/>
    </row>
    <row r="36" spans="1:20" s="118" customFormat="1" ht="15" customHeight="1">
      <c r="A36" s="125" t="s">
        <v>100</v>
      </c>
      <c r="B36" s="213"/>
      <c r="C36" s="163"/>
      <c r="D36" s="173"/>
      <c r="E36" s="109"/>
      <c r="F36" s="115"/>
      <c r="G36" s="115"/>
      <c r="H36" s="115"/>
      <c r="I36" s="115"/>
      <c r="J36" s="115"/>
      <c r="K36" s="115"/>
      <c r="L36" s="115"/>
      <c r="M36" s="115"/>
      <c r="N36" s="115"/>
      <c r="O36" s="125" t="s">
        <v>103</v>
      </c>
      <c r="P36" s="213"/>
      <c r="Q36" s="163"/>
      <c r="R36" s="173"/>
      <c r="S36" s="109"/>
      <c r="T36" s="115"/>
    </row>
    <row r="37" spans="1:20" s="118" customFormat="1" ht="15" customHeight="1">
      <c r="A37" s="248" t="str">
        <f>D14</f>
        <v>RAFA NADAL CLUB</v>
      </c>
      <c r="B37" s="177" t="s">
        <v>6</v>
      </c>
      <c r="C37" s="250" t="str">
        <f>D19</f>
        <v>TM PALMATENIS</v>
      </c>
      <c r="D37" s="127"/>
      <c r="E37" s="127"/>
      <c r="F37" s="127"/>
      <c r="G37" s="115"/>
      <c r="H37" s="115"/>
      <c r="I37" s="115"/>
      <c r="J37" s="115"/>
      <c r="K37" s="115"/>
      <c r="L37" s="115"/>
      <c r="M37" s="115"/>
      <c r="N37" s="115"/>
      <c r="O37" s="248" t="str">
        <f>D20</f>
        <v>CT LA SALLE</v>
      </c>
      <c r="P37" s="177" t="s">
        <v>6</v>
      </c>
      <c r="Q37" s="250" t="str">
        <f>D18</f>
        <v>PRINCIPES DE ESPAÑA</v>
      </c>
      <c r="R37" s="127"/>
      <c r="S37" s="127"/>
      <c r="T37" s="115"/>
    </row>
    <row r="38" spans="1:20" s="118" customFormat="1" ht="15" customHeight="1">
      <c r="A38" s="248" t="str">
        <f>D15</f>
        <v>SPORTING TC</v>
      </c>
      <c r="B38" s="177" t="s">
        <v>6</v>
      </c>
      <c r="C38" s="250" t="str">
        <f>D18</f>
        <v>PRINCIPES DE ESPAÑA</v>
      </c>
      <c r="D38" s="127"/>
      <c r="E38" s="127"/>
      <c r="F38" s="127"/>
      <c r="G38" s="115"/>
      <c r="H38" s="115"/>
      <c r="I38" s="115"/>
      <c r="J38" s="115"/>
      <c r="K38" s="115"/>
      <c r="L38" s="115"/>
      <c r="M38" s="115"/>
      <c r="N38" s="115"/>
      <c r="O38" s="248" t="str">
        <f>D14</f>
        <v>RAFA NADAL CLUB</v>
      </c>
      <c r="P38" s="177" t="s">
        <v>6</v>
      </c>
      <c r="Q38" s="250" t="str">
        <f>D17</f>
        <v>TC BINISSALEM</v>
      </c>
      <c r="R38" s="127"/>
      <c r="S38" s="127"/>
      <c r="T38" s="115"/>
    </row>
    <row r="39" spans="1:20" s="118" customFormat="1" ht="15" customHeight="1">
      <c r="A39" s="248" t="str">
        <f>D17</f>
        <v>TC BINISSALEM</v>
      </c>
      <c r="B39" s="177" t="s">
        <v>6</v>
      </c>
      <c r="C39" s="248" t="str">
        <f>D16</f>
        <v>CT PAGUERA</v>
      </c>
      <c r="D39" s="127"/>
      <c r="E39" s="127"/>
      <c r="F39" s="127"/>
      <c r="G39" s="115"/>
      <c r="H39" s="115"/>
      <c r="J39" s="115"/>
      <c r="K39" s="115"/>
      <c r="L39" s="115"/>
      <c r="M39" s="115"/>
      <c r="N39" s="115"/>
      <c r="O39" s="248" t="str">
        <f>D15</f>
        <v>SPORTING TC</v>
      </c>
      <c r="P39" s="177" t="s">
        <v>6</v>
      </c>
      <c r="Q39" s="250" t="str">
        <f>D16</f>
        <v>CT PAGUERA</v>
      </c>
      <c r="R39" s="127"/>
      <c r="S39" s="127"/>
      <c r="T39" s="115"/>
    </row>
    <row r="40" spans="1:20" s="118" customFormat="1" ht="15" customHeight="1">
      <c r="A40" s="252" t="str">
        <f>G21</f>
        <v>DESCANSA</v>
      </c>
      <c r="B40" s="177"/>
      <c r="C40" s="250" t="str">
        <f>D20</f>
        <v>CT LA SALLE</v>
      </c>
      <c r="D40" s="247"/>
      <c r="E40" s="211"/>
      <c r="F40" s="115"/>
      <c r="M40" s="115"/>
      <c r="N40" s="115"/>
      <c r="O40" s="248" t="str">
        <f>D19</f>
        <v>TM PALMATENIS</v>
      </c>
      <c r="P40" s="177"/>
      <c r="Q40" s="212" t="str">
        <f>G21</f>
        <v>DESCANSA</v>
      </c>
      <c r="R40" s="211"/>
      <c r="S40" s="211"/>
      <c r="T40" s="115"/>
    </row>
    <row r="41" spans="1:20" s="118" customFormat="1" ht="15" customHeight="1"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</row>
    <row r="42" spans="1:20" s="118" customFormat="1" ht="15" customHeight="1">
      <c r="A42" s="125" t="s">
        <v>101</v>
      </c>
      <c r="B42" s="213"/>
      <c r="C42" s="163"/>
      <c r="D42" s="173"/>
      <c r="E42" s="109"/>
      <c r="F42" s="115"/>
      <c r="G42" s="115"/>
      <c r="H42" s="115"/>
      <c r="I42" s="115"/>
      <c r="J42" s="115"/>
      <c r="K42" s="115"/>
      <c r="L42" s="115"/>
      <c r="M42" s="115"/>
      <c r="N42" s="115"/>
      <c r="P42" s="115"/>
      <c r="Q42" s="115"/>
      <c r="R42" s="115"/>
      <c r="S42" s="115"/>
      <c r="T42" s="115"/>
    </row>
    <row r="43" spans="1:20" s="118" customFormat="1" ht="15" customHeight="1">
      <c r="A43" s="248" t="str">
        <f>D18</f>
        <v>PRINCIPES DE ESPAÑA</v>
      </c>
      <c r="B43" s="177" t="s">
        <v>6</v>
      </c>
      <c r="C43" s="250" t="str">
        <f>D16</f>
        <v>CT PAGUERA</v>
      </c>
      <c r="D43" s="127"/>
      <c r="E43" s="127"/>
      <c r="F43" s="127"/>
      <c r="G43" s="178"/>
      <c r="H43" s="178"/>
      <c r="I43" s="115"/>
      <c r="J43" s="115"/>
      <c r="K43" s="115"/>
      <c r="L43" s="115"/>
      <c r="M43" s="115"/>
      <c r="N43" s="115"/>
      <c r="O43" s="178"/>
      <c r="P43" s="115"/>
      <c r="Q43" s="115"/>
      <c r="R43" s="115"/>
      <c r="S43" s="115"/>
      <c r="T43" s="115"/>
    </row>
    <row r="44" spans="1:20" s="118" customFormat="1" ht="15" customHeight="1">
      <c r="A44" s="248" t="str">
        <f>D19</f>
        <v>TM PALMATENIS</v>
      </c>
      <c r="B44" s="177" t="s">
        <v>6</v>
      </c>
      <c r="C44" s="250" t="str">
        <f>D15</f>
        <v>SPORTING TC</v>
      </c>
      <c r="D44" s="127"/>
      <c r="E44" s="127"/>
      <c r="F44" s="127"/>
      <c r="G44" s="178"/>
      <c r="H44" s="178"/>
      <c r="I44" s="115"/>
      <c r="J44" s="115"/>
      <c r="K44" s="115"/>
      <c r="L44" s="115"/>
      <c r="M44" s="115"/>
      <c r="N44" s="115"/>
      <c r="O44" s="178"/>
      <c r="P44" s="115"/>
      <c r="Q44" s="115"/>
      <c r="R44" s="115"/>
      <c r="S44" s="115"/>
      <c r="T44" s="115"/>
    </row>
    <row r="45" spans="1:20" s="118" customFormat="1" ht="15" customHeight="1">
      <c r="A45" s="248" t="str">
        <f>D20</f>
        <v>CT LA SALLE</v>
      </c>
      <c r="B45" s="177" t="s">
        <v>6</v>
      </c>
      <c r="C45" s="250" t="str">
        <f>D14</f>
        <v>RAFA NADAL CLUB</v>
      </c>
      <c r="D45" s="127"/>
      <c r="E45" s="127"/>
      <c r="F45" s="127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</row>
    <row r="46" spans="1:20" s="118" customFormat="1" ht="15" customHeight="1">
      <c r="A46" s="248" t="str">
        <f>D17</f>
        <v>TC BINISSALEM</v>
      </c>
      <c r="B46" s="177"/>
      <c r="C46" s="293" t="str">
        <f>G21</f>
        <v>DESCANSA</v>
      </c>
      <c r="D46" s="293"/>
      <c r="E46" s="211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</row>
    <row r="47" spans="1:20" s="118" customFormat="1" ht="15" customHeight="1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</row>
    <row r="48" spans="1:20" s="118" customFormat="1" ht="15" customHeight="1">
      <c r="D48" s="115"/>
      <c r="E48" s="115"/>
      <c r="H48" s="131" t="s">
        <v>63</v>
      </c>
      <c r="I48" s="115"/>
      <c r="J48" s="115"/>
      <c r="K48" s="115"/>
      <c r="L48" s="115"/>
      <c r="M48" s="115"/>
      <c r="O48" s="115"/>
      <c r="P48" s="115"/>
      <c r="Q48" s="115"/>
      <c r="R48" s="115"/>
      <c r="S48" s="115"/>
      <c r="T48" s="115"/>
    </row>
    <row r="49" spans="7:15" s="118" customFormat="1" ht="15" customHeight="1"/>
    <row r="50" spans="7:15" s="6" customFormat="1" ht="15" customHeight="1">
      <c r="G50" s="52"/>
      <c r="H50" s="52"/>
      <c r="I50" s="52"/>
      <c r="J50" s="52"/>
      <c r="K50" s="52"/>
      <c r="L50" s="52"/>
      <c r="M50" s="52"/>
      <c r="N50" s="52"/>
    </row>
    <row r="51" spans="7:15" s="6" customFormat="1" ht="15" customHeight="1"/>
    <row r="52" spans="7:15" s="6" customFormat="1" ht="15" customHeight="1"/>
    <row r="53" spans="7:15" s="6" customFormat="1" ht="15" customHeight="1"/>
    <row r="54" spans="7:15" s="6" customFormat="1" ht="15" customHeight="1"/>
    <row r="55" spans="7:15" s="6" customFormat="1" ht="15" customHeight="1"/>
    <row r="56" spans="7:15" s="6" customFormat="1" ht="15" customHeight="1">
      <c r="N56" s="107"/>
      <c r="O56" s="107"/>
    </row>
    <row r="57" spans="7:15" s="6" customFormat="1" ht="15" customHeight="1"/>
    <row r="58" spans="7:15" s="6" customFormat="1" ht="15" customHeight="1"/>
    <row r="59" spans="7:15" s="6" customFormat="1" ht="15" customHeight="1"/>
    <row r="60" spans="7:15" s="6" customFormat="1" ht="15" customHeight="1"/>
    <row r="61" spans="7:15" s="6" customFormat="1" ht="15" customHeight="1"/>
    <row r="62" spans="7:15" s="6" customFormat="1" ht="15" customHeight="1"/>
    <row r="63" spans="7:15" s="6" customFormat="1" ht="15" customHeight="1"/>
    <row r="64" spans="7:15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5" customHeight="1"/>
    <row r="78" s="6" customFormat="1" ht="15" customHeight="1"/>
    <row r="79" s="6" customFormat="1" ht="15" customHeight="1"/>
    <row r="80" s="6" customFormat="1" ht="15" customHeight="1"/>
    <row r="81" s="6" customFormat="1" ht="15" customHeight="1"/>
    <row r="82" s="6" customFormat="1" ht="15" customHeight="1"/>
    <row r="83" s="6" customFormat="1" ht="15" customHeight="1"/>
    <row r="84" s="6" customFormat="1" ht="15" customHeight="1"/>
    <row r="85" s="6" customFormat="1" ht="15" customHeight="1"/>
    <row r="86" s="6" customFormat="1" ht="15" customHeight="1"/>
    <row r="87" s="6" customFormat="1" ht="15" customHeight="1"/>
    <row r="88" s="6" customFormat="1" ht="15" customHeight="1"/>
    <row r="89" s="6" customFormat="1" ht="15" customHeight="1"/>
    <row r="90" s="6" customFormat="1" ht="15" customHeight="1"/>
    <row r="91" s="6" customFormat="1" ht="15" customHeight="1"/>
    <row r="92" s="6" customFormat="1" ht="15" customHeight="1"/>
    <row r="93" s="6" customFormat="1" ht="15" customHeight="1"/>
    <row r="94" s="6" customFormat="1" ht="15" customHeight="1"/>
    <row r="95" s="6" customFormat="1" ht="15" customHeight="1"/>
    <row r="96" s="6" customFormat="1" ht="15" customHeight="1"/>
    <row r="97" s="6" customFormat="1" ht="15" customHeight="1"/>
    <row r="98" s="6" customFormat="1" ht="15" customHeight="1"/>
    <row r="99" s="6" customFormat="1" ht="15" customHeight="1"/>
    <row r="100" s="6" customFormat="1" ht="15" customHeight="1"/>
    <row r="101" s="6" customFormat="1" ht="15" customHeight="1"/>
    <row r="102" s="6" customFormat="1" ht="15" customHeight="1"/>
  </sheetData>
  <mergeCells count="3">
    <mergeCell ref="A6:K6"/>
    <mergeCell ref="C34:D34"/>
    <mergeCell ref="C46:D4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2B16-110F-45CD-957D-DDB082F6909A}">
  <sheetPr>
    <pageSetUpPr fitToPage="1"/>
  </sheetPr>
  <dimension ref="A1:W49"/>
  <sheetViews>
    <sheetView showGridLines="0" topLeftCell="A2" workbookViewId="0">
      <selection activeCell="D36" sqref="D36"/>
    </sheetView>
  </sheetViews>
  <sheetFormatPr baseColWidth="10" defaultRowHeight="14.4"/>
  <cols>
    <col min="1" max="1" width="3.6640625" style="111" customWidth="1"/>
    <col min="2" max="2" width="24" style="111" customWidth="1"/>
    <col min="3" max="3" width="7.44140625" style="111" customWidth="1"/>
    <col min="4" max="4" width="7" style="111" customWidth="1"/>
    <col min="5" max="9" width="6.6640625" style="111" customWidth="1"/>
    <col min="10" max="10" width="9.109375" style="111" customWidth="1"/>
    <col min="11" max="11" width="25.5546875" style="111" customWidth="1"/>
    <col min="12" max="12" width="5.6640625" style="111" customWidth="1"/>
    <col min="13" max="13" width="3" style="111" customWidth="1"/>
    <col min="14" max="14" width="15.88671875" style="111" customWidth="1"/>
    <col min="15" max="15" width="3.5546875" style="111" customWidth="1"/>
    <col min="16" max="17" width="6.6640625" style="111" customWidth="1"/>
    <col min="18" max="18" width="22.109375" style="111" customWidth="1"/>
    <col min="19" max="19" width="2.6640625" style="111" customWidth="1"/>
    <col min="20" max="20" width="20.88671875" style="111" customWidth="1"/>
    <col min="21" max="21" width="3.44140625" style="111" customWidth="1"/>
    <col min="22" max="22" width="3.5546875" style="111" customWidth="1"/>
    <col min="23" max="16384" width="11.5546875" style="111"/>
  </cols>
  <sheetData>
    <row r="1" spans="1:23" ht="21">
      <c r="A1" s="109"/>
      <c r="B1" s="129" t="s">
        <v>59</v>
      </c>
      <c r="C1" s="110"/>
      <c r="D1" s="110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8.2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23" ht="14.1" customHeight="1">
      <c r="A3" s="109"/>
      <c r="B3" s="130" t="s">
        <v>67</v>
      </c>
      <c r="C3" s="180"/>
      <c r="D3" s="112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23" ht="18.7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</row>
    <row r="5" spans="1:23" ht="14.25" customHeight="1">
      <c r="A5" s="109"/>
      <c r="B5" s="130" t="s">
        <v>11</v>
      </c>
      <c r="C5" s="180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</row>
    <row r="6" spans="1:23" s="113" customFormat="1" ht="14.1" customHeight="1">
      <c r="B6" s="290" t="s">
        <v>14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132"/>
    </row>
    <row r="7" spans="1:23" s="118" customFormat="1" ht="9" customHeight="1">
      <c r="A7" s="115"/>
      <c r="B7" s="112"/>
      <c r="C7" s="112"/>
      <c r="D7" s="112"/>
      <c r="E7" s="115"/>
      <c r="F7" s="115"/>
      <c r="G7" s="123"/>
      <c r="H7" s="123"/>
      <c r="I7" s="123"/>
      <c r="J7" s="123"/>
      <c r="K7" s="123"/>
      <c r="L7" s="123"/>
      <c r="M7" s="123"/>
      <c r="N7" s="115"/>
      <c r="O7" s="115"/>
      <c r="P7" s="115"/>
      <c r="Q7" s="115"/>
      <c r="R7" s="115"/>
      <c r="S7" s="115"/>
      <c r="T7" s="115"/>
      <c r="U7" s="115"/>
      <c r="V7" s="115"/>
      <c r="W7" s="115"/>
    </row>
    <row r="8" spans="1:23" s="118" customFormat="1" ht="14.1" customHeight="1">
      <c r="A8" s="115"/>
      <c r="B8" s="133" t="s">
        <v>64</v>
      </c>
      <c r="C8" s="133"/>
      <c r="D8" s="133"/>
      <c r="E8" s="134"/>
      <c r="F8" s="134"/>
      <c r="G8" s="134"/>
      <c r="H8" s="134"/>
      <c r="I8" s="134"/>
      <c r="J8" s="134"/>
      <c r="K8" s="134"/>
      <c r="L8" s="134"/>
      <c r="M8" s="134"/>
      <c r="N8" s="134"/>
      <c r="R8" s="115"/>
      <c r="S8" s="115"/>
      <c r="T8" s="115"/>
      <c r="U8" s="115"/>
      <c r="V8" s="115"/>
      <c r="W8" s="115"/>
    </row>
    <row r="9" spans="1:23" s="118" customFormat="1" ht="14.1" customHeight="1">
      <c r="A9" s="115"/>
      <c r="B9" s="133" t="s">
        <v>65</v>
      </c>
      <c r="C9" s="133"/>
      <c r="D9" s="133"/>
      <c r="E9" s="134"/>
      <c r="F9" s="134"/>
      <c r="G9" s="134"/>
      <c r="H9" s="134"/>
      <c r="I9" s="134"/>
      <c r="J9" s="134"/>
      <c r="K9" s="134"/>
      <c r="L9" s="134"/>
      <c r="M9" s="134"/>
      <c r="N9" s="134"/>
      <c r="R9" s="115"/>
      <c r="S9" s="115"/>
      <c r="T9" s="115"/>
      <c r="U9" s="115"/>
      <c r="V9" s="115"/>
      <c r="W9" s="115"/>
    </row>
    <row r="10" spans="1:23" s="118" customFormat="1" ht="14.1" customHeight="1">
      <c r="A10" s="115"/>
      <c r="B10" s="133" t="s">
        <v>66</v>
      </c>
      <c r="C10" s="133"/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R10" s="115"/>
      <c r="S10" s="115"/>
      <c r="T10" s="115"/>
      <c r="U10" s="115"/>
      <c r="V10" s="115"/>
      <c r="W10" s="115"/>
    </row>
    <row r="11" spans="1:23" s="118" customFormat="1" ht="12.9" customHeight="1">
      <c r="A11" s="115"/>
      <c r="B11" s="112"/>
      <c r="C11" s="112"/>
      <c r="D11" s="112"/>
      <c r="E11" s="115"/>
      <c r="F11" s="115"/>
      <c r="G11" s="123"/>
      <c r="H11" s="123"/>
      <c r="I11" s="123"/>
      <c r="J11" s="123"/>
      <c r="K11" s="123"/>
      <c r="L11" s="123"/>
      <c r="M11" s="123"/>
      <c r="N11" s="115"/>
      <c r="O11" s="115"/>
      <c r="P11" s="115"/>
      <c r="Q11" s="115"/>
      <c r="R11" s="115"/>
      <c r="S11" s="115"/>
      <c r="T11" s="115"/>
      <c r="U11" s="115"/>
      <c r="V11" s="115"/>
      <c r="W11" s="115"/>
    </row>
    <row r="12" spans="1:23" s="118" customFormat="1" ht="12.9" customHeight="1" thickBo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</row>
    <row r="13" spans="1:23" s="118" customFormat="1" ht="15" thickBot="1">
      <c r="A13" s="135"/>
      <c r="B13" s="124" t="s">
        <v>23</v>
      </c>
      <c r="C13" s="137" t="s">
        <v>25</v>
      </c>
      <c r="D13" s="138" t="s">
        <v>2</v>
      </c>
      <c r="E13" s="138" t="s">
        <v>0</v>
      </c>
      <c r="F13" s="138" t="s">
        <v>1</v>
      </c>
      <c r="G13" s="138" t="s">
        <v>3</v>
      </c>
      <c r="H13" s="138" t="s">
        <v>4</v>
      </c>
      <c r="I13" s="138" t="s">
        <v>5</v>
      </c>
      <c r="J13" s="139" t="s">
        <v>24</v>
      </c>
      <c r="K13" s="115"/>
      <c r="L13" s="115"/>
      <c r="M13" s="115"/>
      <c r="N13" s="115"/>
      <c r="O13" s="109"/>
      <c r="P13" s="140"/>
      <c r="Q13" s="109"/>
      <c r="R13" s="109"/>
    </row>
    <row r="14" spans="1:23" s="118" customFormat="1" ht="17.100000000000001" customHeight="1">
      <c r="A14" s="141">
        <v>1</v>
      </c>
      <c r="B14" s="181" t="s">
        <v>15</v>
      </c>
      <c r="C14" s="254">
        <v>19775</v>
      </c>
      <c r="D14" s="143">
        <f>COUNT(G29,G23,H32,P22,P29)</f>
        <v>1</v>
      </c>
      <c r="E14" s="144">
        <f>IF(G29&gt;H29,1,0)+IF(G23&gt;H23,1,0)+IF(H32&gt;G32,1,0)+IF(P22&gt;Q22,1,0)+IF(Q28&gt;P28,1,0)</f>
        <v>1</v>
      </c>
      <c r="F14" s="145">
        <f>IF(G29&lt;H29,1,0)+IF(G23&lt;H23,1,0)+IF(H32&lt;G32,1,0)+IF(P22&lt;Q22,1,0)+IF(Q28&lt;P28,1,0)</f>
        <v>0</v>
      </c>
      <c r="G14" s="144">
        <f>VALUE(G23+H32+P22+Q28+G29)</f>
        <v>4</v>
      </c>
      <c r="H14" s="144">
        <f>VALUE(H23+G32+Q22+P28+H29)</f>
        <v>1</v>
      </c>
      <c r="I14" s="144">
        <f>AVERAGE(G14-H14)</f>
        <v>3</v>
      </c>
      <c r="J14" s="146"/>
      <c r="K14" s="115"/>
      <c r="L14" s="115"/>
      <c r="M14" s="115"/>
      <c r="N14" s="115"/>
      <c r="O14" s="109"/>
      <c r="P14" s="140"/>
      <c r="Q14" s="109"/>
      <c r="R14" s="109"/>
    </row>
    <row r="15" spans="1:23" s="118" customFormat="1" ht="17.100000000000001" customHeight="1">
      <c r="A15" s="147">
        <v>2</v>
      </c>
      <c r="B15" s="182" t="s">
        <v>16</v>
      </c>
      <c r="C15" s="255">
        <v>19878</v>
      </c>
      <c r="D15" s="149">
        <f>COUNT(G27,H23,G34,P23,Q27)</f>
        <v>2</v>
      </c>
      <c r="E15" s="150">
        <f>IF(G27&gt;H27,1,0)+IF(H23&gt;G23,1,0)+IF(P23&gt;Q23,1,0)+IF(Q27&gt;P27,1,0)+IF(G34&gt;H34,1,0)</f>
        <v>1</v>
      </c>
      <c r="F15" s="150">
        <f>IF(G27&lt;H27,1,0)+IF(G23&lt;H23,1,0)+IF(H34&lt;G34,1,0)+IF(P23&lt;Q23,1,0)+IF(Q27&lt;P27,1,0)</f>
        <v>0</v>
      </c>
      <c r="G15" s="150">
        <f>VALUE(G27+H23+P23+Q27+G34)</f>
        <v>4</v>
      </c>
      <c r="H15" s="150">
        <f>VALUE(H27+G23+Q23+P27+H34)</f>
        <v>6</v>
      </c>
      <c r="I15" s="150">
        <f>AVERAGE(G15-H15)</f>
        <v>-2</v>
      </c>
      <c r="J15" s="151"/>
      <c r="K15" s="115"/>
      <c r="L15" s="115"/>
      <c r="M15" s="115"/>
      <c r="N15" s="115"/>
      <c r="O15" s="109"/>
      <c r="P15" s="140"/>
      <c r="Q15" s="109"/>
      <c r="R15" s="109"/>
    </row>
    <row r="16" spans="1:23" s="118" customFormat="1" ht="17.100000000000001" customHeight="1">
      <c r="A16" s="147">
        <v>3</v>
      </c>
      <c r="B16" s="182" t="s">
        <v>55</v>
      </c>
      <c r="C16" s="255">
        <v>20076</v>
      </c>
      <c r="D16" s="149">
        <f>COUNT(G28,H22,G32,P23,P29)</f>
        <v>2</v>
      </c>
      <c r="E16" s="150">
        <f>IF(G28&gt;H28,1,0)+IF(H22&gt;G22,1,0)+IF(G32&gt;H32,1,0)+IF(Q23&gt;P23,1,0)+IF(P29&gt;Q29,1,0)</f>
        <v>2</v>
      </c>
      <c r="F16" s="150">
        <f>IF(G28&lt;H28,1,0)+IF(H22&lt;G22,1,0)+IF(G32&lt;H32,1,0)+IF(Q23&lt;P23,1,0)+IF(P29&lt;Q29,1,0)</f>
        <v>0</v>
      </c>
      <c r="G16" s="150">
        <f>VALUE(G28+H22+G32+Q23+P29)</f>
        <v>8</v>
      </c>
      <c r="H16" s="150">
        <f>VALUE(H28+G22+H32+P23+Q29)</f>
        <v>2</v>
      </c>
      <c r="I16" s="150">
        <f>AVERAGE(G16-H16)</f>
        <v>6</v>
      </c>
      <c r="J16" s="151"/>
      <c r="K16" s="115"/>
      <c r="L16" s="115"/>
      <c r="M16" s="115"/>
      <c r="N16" s="115"/>
      <c r="O16" s="109"/>
      <c r="P16" s="140"/>
      <c r="Q16" s="109"/>
      <c r="R16" s="109"/>
    </row>
    <row r="17" spans="1:18" s="118" customFormat="1" ht="17.100000000000001" customHeight="1">
      <c r="A17" s="147">
        <v>4</v>
      </c>
      <c r="B17" s="182" t="s">
        <v>75</v>
      </c>
      <c r="C17" s="255">
        <v>39220</v>
      </c>
      <c r="D17" s="149">
        <f>COUNT(H28,G33,Q22,P27,H24)</f>
        <v>1</v>
      </c>
      <c r="E17" s="150">
        <f>IF(H28&gt;G28,1,0)+IF(G33&gt;H33,1,0)+IF(Q22&gt;P22,1,0)+IF(P27&gt;Q27,1,0)+IF(H24&gt;G24,1,0)</f>
        <v>0</v>
      </c>
      <c r="F17" s="150">
        <f>IF(H28&lt;G28,1,0)+IF(H24&lt;G24,1,0)+IF(G33&lt;H33,1,0)+IF(Q22&lt;P22,1,0)+IF(P27&lt;Q27,1,0)</f>
        <v>1</v>
      </c>
      <c r="G17" s="150">
        <f>VALUE(H28+G33+Q22+P27+H24)</f>
        <v>2</v>
      </c>
      <c r="H17" s="150">
        <f>VALUE(G28+H33+P22+Q27+G24)</f>
        <v>3</v>
      </c>
      <c r="I17" s="150">
        <f>AVERAGE(G17-H17)</f>
        <v>-1</v>
      </c>
      <c r="J17" s="152"/>
      <c r="K17" s="115"/>
      <c r="L17" s="115"/>
      <c r="M17" s="115"/>
      <c r="N17" s="115"/>
      <c r="O17" s="109"/>
      <c r="P17" s="140"/>
      <c r="Q17" s="109"/>
      <c r="R17" s="109"/>
    </row>
    <row r="18" spans="1:18" s="118" customFormat="1" ht="17.100000000000001" customHeight="1" thickBot="1">
      <c r="A18" s="153">
        <v>5</v>
      </c>
      <c r="B18" s="183" t="s">
        <v>70</v>
      </c>
      <c r="C18" s="256">
        <v>60000</v>
      </c>
      <c r="D18" s="155">
        <f>COUNT(H27,G22,H33,P28,Q24)</f>
        <v>2</v>
      </c>
      <c r="E18" s="156">
        <f>IF(H27&gt;G27,1,0)+IF(G22&gt;H22,1,0)+IF(H33&gt;G33,1,0)+IF(P28&gt;Q28,1,0)+IF(Q24&gt;P24,1,0)</f>
        <v>0</v>
      </c>
      <c r="F18" s="156">
        <f>IF(H27&lt;G27,1,0)+IF(G22&lt;H22,1,0)+IF(H33&lt;G33,1,0)+IF(Q24&lt;P24,1,0)+IF(P28&lt;Q28,1,0)</f>
        <v>2</v>
      </c>
      <c r="G18" s="156">
        <f>VALUE(H27+G22+H33+P28+Q24)</f>
        <v>2</v>
      </c>
      <c r="H18" s="156">
        <f>VALUE(G27+H22+G33+Q28+P24)</f>
        <v>8</v>
      </c>
      <c r="I18" s="156">
        <f>AVERAGE(G18-H18)</f>
        <v>-6</v>
      </c>
      <c r="J18" s="157"/>
      <c r="K18" s="115"/>
      <c r="L18" s="115"/>
      <c r="M18" s="115"/>
      <c r="N18" s="115"/>
      <c r="O18" s="115"/>
      <c r="P18" s="115"/>
      <c r="Q18" s="115"/>
      <c r="R18" s="115"/>
    </row>
    <row r="19" spans="1:18" s="118" customFormat="1" ht="17.100000000000001" customHeight="1">
      <c r="A19" s="158"/>
      <c r="B19" s="159" t="s">
        <v>9</v>
      </c>
      <c r="C19" s="160"/>
      <c r="D19" s="161"/>
      <c r="E19" s="161"/>
      <c r="F19" s="161"/>
      <c r="G19" s="161"/>
      <c r="H19" s="161"/>
      <c r="I19" s="161"/>
      <c r="J19" s="126"/>
      <c r="K19" s="115"/>
      <c r="L19" s="115"/>
      <c r="M19" s="115"/>
      <c r="N19" s="115"/>
      <c r="O19" s="115"/>
      <c r="P19" s="115"/>
      <c r="Q19" s="115"/>
      <c r="R19" s="115"/>
    </row>
    <row r="20" spans="1:18" s="115" customFormat="1" ht="27" customHeight="1">
      <c r="A20" s="158"/>
      <c r="B20" s="161"/>
      <c r="C20" s="162"/>
      <c r="D20" s="161"/>
      <c r="E20" s="161"/>
      <c r="F20" s="161"/>
      <c r="G20" s="161"/>
      <c r="H20" s="161"/>
      <c r="I20" s="126"/>
    </row>
    <row r="21" spans="1:18" s="118" customFormat="1" ht="15" customHeight="1">
      <c r="A21" s="115"/>
      <c r="B21" s="125" t="s">
        <v>104</v>
      </c>
      <c r="C21" s="214"/>
      <c r="D21" s="163"/>
      <c r="E21" s="115"/>
      <c r="F21" s="115"/>
      <c r="G21" s="109"/>
      <c r="H21" s="115"/>
      <c r="I21" s="115"/>
      <c r="J21" s="115"/>
      <c r="K21" s="125" t="s">
        <v>94</v>
      </c>
      <c r="L21" s="214"/>
      <c r="M21" s="163"/>
      <c r="N21" s="115"/>
      <c r="O21" s="115"/>
      <c r="P21" s="115"/>
      <c r="Q21" s="115"/>
      <c r="R21" s="115"/>
    </row>
    <row r="22" spans="1:18" s="118" customFormat="1" ht="15" customHeight="1">
      <c r="A22" s="115"/>
      <c r="B22" s="248" t="str">
        <f>B18</f>
        <v>ACTION TT</v>
      </c>
      <c r="C22" s="177" t="s">
        <v>6</v>
      </c>
      <c r="D22" s="260" t="str">
        <f>B16</f>
        <v>OPEN MARRATXI</v>
      </c>
      <c r="E22" s="261"/>
      <c r="F22" s="262"/>
      <c r="G22" s="127">
        <v>0</v>
      </c>
      <c r="H22" s="127">
        <v>5</v>
      </c>
      <c r="I22" s="117"/>
      <c r="J22" s="115"/>
      <c r="K22" s="248" t="str">
        <f>B14</f>
        <v>SPORTING TC</v>
      </c>
      <c r="L22" s="263" t="s">
        <v>6</v>
      </c>
      <c r="M22" s="260" t="str">
        <f>B17</f>
        <v>SOMETIMES TC</v>
      </c>
      <c r="N22" s="261"/>
      <c r="O22" s="262"/>
      <c r="P22" s="170"/>
      <c r="Q22" s="127"/>
      <c r="R22" s="230"/>
    </row>
    <row r="23" spans="1:18" s="118" customFormat="1" ht="15" customHeight="1">
      <c r="A23" s="115"/>
      <c r="B23" s="248" t="str">
        <f>B14</f>
        <v>SPORTING TC</v>
      </c>
      <c r="C23" s="177" t="s">
        <v>6</v>
      </c>
      <c r="D23" s="260" t="str">
        <f>B15</f>
        <v>CT PAGUERA</v>
      </c>
      <c r="E23" s="261"/>
      <c r="F23" s="262"/>
      <c r="G23" s="127">
        <v>4</v>
      </c>
      <c r="H23" s="127">
        <v>1</v>
      </c>
      <c r="I23" s="115"/>
      <c r="J23" s="115"/>
      <c r="K23" s="260" t="str">
        <f>B16</f>
        <v>OPEN MARRATXI</v>
      </c>
      <c r="L23" s="177" t="s">
        <v>6</v>
      </c>
      <c r="M23" s="260" t="str">
        <f>B15</f>
        <v>CT PAGUERA</v>
      </c>
      <c r="N23" s="261"/>
      <c r="O23" s="262"/>
      <c r="P23" s="127"/>
      <c r="Q23" s="127"/>
      <c r="R23" s="115"/>
    </row>
    <row r="24" spans="1:18" s="118" customFormat="1" ht="15" customHeight="1">
      <c r="A24" s="115"/>
      <c r="B24" s="252" t="str">
        <f>B19</f>
        <v>DESCANSA</v>
      </c>
      <c r="C24" s="177" t="s">
        <v>6</v>
      </c>
      <c r="D24" s="294" t="str">
        <f>B17</f>
        <v>SOMETIMES TC</v>
      </c>
      <c r="E24" s="294"/>
      <c r="F24" s="294"/>
      <c r="G24" s="257"/>
      <c r="H24" s="257"/>
      <c r="I24" s="115"/>
      <c r="J24" s="115"/>
      <c r="K24" s="252" t="str">
        <f>B19</f>
        <v>DESCANSA</v>
      </c>
      <c r="L24" s="177" t="s">
        <v>6</v>
      </c>
      <c r="M24" s="260" t="str">
        <f>B18</f>
        <v>ACTION TT</v>
      </c>
      <c r="N24" s="261"/>
      <c r="O24" s="262"/>
      <c r="P24" s="257"/>
      <c r="Q24" s="257"/>
      <c r="R24" s="264"/>
    </row>
    <row r="25" spans="1:18" s="118" customFormat="1" ht="15" customHeight="1">
      <c r="A25" s="115"/>
      <c r="B25" s="115"/>
      <c r="C25" s="115"/>
      <c r="D25" s="115"/>
      <c r="E25" s="229"/>
      <c r="F25" s="115"/>
      <c r="G25" s="175"/>
      <c r="H25" s="175"/>
      <c r="I25" s="115"/>
      <c r="J25" s="115"/>
      <c r="K25" s="115"/>
      <c r="L25" s="115"/>
      <c r="M25" s="115"/>
      <c r="N25" s="115"/>
      <c r="O25" s="115"/>
      <c r="P25" s="175"/>
      <c r="Q25" s="175"/>
      <c r="R25" s="115"/>
    </row>
    <row r="26" spans="1:18" s="118" customFormat="1" ht="15" customHeight="1">
      <c r="A26" s="115"/>
      <c r="B26" s="125" t="s">
        <v>92</v>
      </c>
      <c r="C26" s="214"/>
      <c r="D26" s="163"/>
      <c r="E26" s="173"/>
      <c r="F26" s="109"/>
      <c r="G26" s="175"/>
      <c r="H26" s="176"/>
      <c r="I26" s="115"/>
      <c r="J26" s="115"/>
      <c r="K26" s="125" t="s">
        <v>106</v>
      </c>
      <c r="L26" s="214"/>
      <c r="M26" s="163"/>
      <c r="N26" s="115"/>
      <c r="O26" s="115"/>
      <c r="P26" s="175"/>
      <c r="Q26" s="175"/>
      <c r="R26" s="115"/>
    </row>
    <row r="27" spans="1:18" ht="15" customHeight="1">
      <c r="A27" s="109"/>
      <c r="B27" s="164" t="str">
        <f>B15</f>
        <v>CT PAGUERA</v>
      </c>
      <c r="C27" s="169" t="s">
        <v>6</v>
      </c>
      <c r="D27" s="166" t="str">
        <f>B18</f>
        <v>ACTION TT</v>
      </c>
      <c r="E27" s="167"/>
      <c r="F27" s="168"/>
      <c r="G27" s="258">
        <v>3</v>
      </c>
      <c r="H27" s="249">
        <v>2</v>
      </c>
      <c r="I27" s="171"/>
      <c r="J27" s="109"/>
      <c r="K27" s="164" t="str">
        <f>B17</f>
        <v>SOMETIMES TC</v>
      </c>
      <c r="L27" s="165" t="s">
        <v>6</v>
      </c>
      <c r="M27" s="166" t="str">
        <f>B15</f>
        <v>CT PAGUERA</v>
      </c>
      <c r="N27" s="167"/>
      <c r="O27" s="168"/>
      <c r="P27" s="249"/>
      <c r="Q27" s="249"/>
      <c r="R27" s="172"/>
    </row>
    <row r="28" spans="1:18" ht="15" customHeight="1">
      <c r="A28" s="109"/>
      <c r="B28" s="164" t="str">
        <f>B16</f>
        <v>OPEN MARRATXI</v>
      </c>
      <c r="C28" s="165" t="s">
        <v>6</v>
      </c>
      <c r="D28" s="166" t="str">
        <f>B17</f>
        <v>SOMETIMES TC</v>
      </c>
      <c r="E28" s="167"/>
      <c r="F28" s="168"/>
      <c r="G28" s="249">
        <v>3</v>
      </c>
      <c r="H28" s="249">
        <v>2</v>
      </c>
      <c r="I28" s="171"/>
      <c r="J28" s="109"/>
      <c r="K28" s="164" t="str">
        <f>B18</f>
        <v>ACTION TT</v>
      </c>
      <c r="L28" s="165" t="s">
        <v>6</v>
      </c>
      <c r="M28" s="166" t="str">
        <f>B14</f>
        <v>SPORTING TC</v>
      </c>
      <c r="N28" s="167"/>
      <c r="O28" s="168"/>
      <c r="P28" s="249"/>
      <c r="Q28" s="249"/>
      <c r="R28" s="172"/>
    </row>
    <row r="29" spans="1:18" ht="15" customHeight="1">
      <c r="A29" s="109"/>
      <c r="B29" s="166" t="str">
        <f>B14</f>
        <v>SPORTING TC</v>
      </c>
      <c r="C29" s="165" t="s">
        <v>6</v>
      </c>
      <c r="D29" s="295" t="str">
        <f>B19</f>
        <v>DESCANSA</v>
      </c>
      <c r="E29" s="295"/>
      <c r="F29" s="295"/>
      <c r="G29" s="259"/>
      <c r="H29" s="259"/>
      <c r="I29" s="109"/>
      <c r="J29" s="109"/>
      <c r="K29" s="166" t="str">
        <f>B16</f>
        <v>OPEN MARRATXI</v>
      </c>
      <c r="L29" s="165" t="s">
        <v>6</v>
      </c>
      <c r="M29" s="297" t="str">
        <f>B19</f>
        <v>DESCANSA</v>
      </c>
      <c r="N29" s="298"/>
      <c r="O29" s="299"/>
      <c r="P29" s="259"/>
      <c r="Q29" s="259"/>
      <c r="R29" s="172"/>
    </row>
    <row r="30" spans="1:18" ht="15" customHeight="1">
      <c r="A30" s="109"/>
      <c r="B30" s="109"/>
      <c r="C30" s="109"/>
      <c r="D30" s="109"/>
      <c r="E30" s="109"/>
      <c r="F30" s="109"/>
      <c r="G30" s="174"/>
      <c r="H30" s="174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1:18" s="118" customFormat="1" ht="15" customHeight="1">
      <c r="A31" s="115"/>
      <c r="B31" s="125" t="s">
        <v>105</v>
      </c>
      <c r="C31" s="214"/>
      <c r="D31" s="163"/>
      <c r="E31" s="115"/>
      <c r="F31" s="115"/>
      <c r="G31" s="175"/>
      <c r="H31" s="175"/>
      <c r="I31" s="115"/>
      <c r="J31" s="115"/>
      <c r="K31" s="115"/>
      <c r="L31" s="115"/>
      <c r="M31" s="115"/>
      <c r="N31" s="115"/>
      <c r="O31" s="115"/>
      <c r="P31" s="115"/>
      <c r="Q31" s="115"/>
      <c r="R31" s="115"/>
    </row>
    <row r="32" spans="1:18" s="118" customFormat="1" ht="15" customHeight="1">
      <c r="A32" s="115"/>
      <c r="B32" s="260" t="str">
        <f>B16</f>
        <v>OPEN MARRATXI</v>
      </c>
      <c r="C32" s="177" t="s">
        <v>6</v>
      </c>
      <c r="D32" s="260" t="str">
        <f>B14</f>
        <v>SPORTING TC</v>
      </c>
      <c r="E32" s="261"/>
      <c r="F32" s="262"/>
      <c r="G32" s="177"/>
      <c r="H32" s="177"/>
      <c r="I32" s="115"/>
      <c r="J32" s="115"/>
      <c r="L32" s="115"/>
      <c r="M32" s="115"/>
      <c r="N32" s="115"/>
      <c r="O32" s="115"/>
      <c r="P32" s="115"/>
      <c r="Q32" s="115"/>
      <c r="R32" s="115"/>
    </row>
    <row r="33" spans="1:18" s="118" customFormat="1" ht="15" customHeight="1">
      <c r="A33" s="115"/>
      <c r="B33" s="248" t="str">
        <f>B17</f>
        <v>SOMETIMES TC</v>
      </c>
      <c r="C33" s="263" t="s">
        <v>6</v>
      </c>
      <c r="D33" s="260" t="str">
        <f>B18</f>
        <v>ACTION TT</v>
      </c>
      <c r="E33" s="261"/>
      <c r="F33" s="262"/>
      <c r="G33" s="177"/>
      <c r="H33" s="177"/>
      <c r="I33" s="115"/>
      <c r="J33" s="115"/>
      <c r="K33" s="178"/>
      <c r="L33" s="115"/>
      <c r="M33" s="115"/>
      <c r="N33" s="115"/>
      <c r="O33" s="115"/>
      <c r="P33" s="115"/>
      <c r="Q33" s="115"/>
      <c r="R33" s="115"/>
    </row>
    <row r="34" spans="1:18" s="118" customFormat="1" ht="15" customHeight="1">
      <c r="A34" s="115"/>
      <c r="B34" s="248" t="str">
        <f>B15</f>
        <v>CT PAGUERA</v>
      </c>
      <c r="C34" s="177" t="s">
        <v>6</v>
      </c>
      <c r="D34" s="296" t="str">
        <f>B19</f>
        <v>DESCANSA</v>
      </c>
      <c r="E34" s="296"/>
      <c r="F34" s="296"/>
      <c r="G34" s="257"/>
      <c r="H34" s="257"/>
      <c r="I34" s="264"/>
      <c r="J34" s="115"/>
      <c r="K34" s="115"/>
      <c r="L34" s="115"/>
      <c r="M34" s="115"/>
      <c r="N34" s="115"/>
      <c r="O34" s="115"/>
      <c r="P34" s="115"/>
      <c r="Q34" s="115"/>
      <c r="R34" s="115"/>
    </row>
    <row r="35" spans="1:18" s="118" customFormat="1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31"/>
      <c r="L35" s="115"/>
      <c r="M35" s="115"/>
      <c r="N35" s="115"/>
      <c r="O35" s="115"/>
      <c r="P35" s="115"/>
      <c r="Q35" s="115"/>
      <c r="R35" s="115"/>
    </row>
    <row r="36" spans="1:18" s="118" customFormat="1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78"/>
      <c r="L36" s="115"/>
      <c r="M36" s="115"/>
      <c r="N36" s="115"/>
      <c r="O36" s="115"/>
      <c r="P36" s="115"/>
      <c r="Q36" s="115"/>
      <c r="R36" s="115"/>
    </row>
    <row r="37" spans="1:18" ht="12.9" customHeight="1">
      <c r="B37" s="179"/>
      <c r="G37" s="131" t="s">
        <v>63</v>
      </c>
    </row>
    <row r="38" spans="1:18" ht="12.9" customHeight="1"/>
    <row r="39" spans="1:18" ht="12.9" customHeight="1"/>
    <row r="40" spans="1:18" ht="12.9" customHeight="1"/>
    <row r="41" spans="1:18" ht="12.9" customHeight="1"/>
    <row r="42" spans="1:18" ht="12.9" customHeight="1"/>
    <row r="43" spans="1:18" ht="15.9" customHeight="1"/>
    <row r="44" spans="1:18" ht="15.9" customHeight="1"/>
    <row r="45" spans="1:18" ht="15.9" customHeight="1"/>
    <row r="49" s="111" customFormat="1"/>
  </sheetData>
  <mergeCells count="5">
    <mergeCell ref="B6:L6"/>
    <mergeCell ref="D24:F24"/>
    <mergeCell ref="D29:F29"/>
    <mergeCell ref="D34:F34"/>
    <mergeCell ref="M29:O2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A30F-B670-40F0-9A74-04FEEA8D5D01}">
  <sheetPr>
    <pageSetUpPr fitToPage="1"/>
  </sheetPr>
  <dimension ref="A1:W49"/>
  <sheetViews>
    <sheetView showGridLines="0" topLeftCell="A6" workbookViewId="0">
      <selection activeCell="B36" sqref="B36"/>
    </sheetView>
  </sheetViews>
  <sheetFormatPr baseColWidth="10" defaultRowHeight="14.4"/>
  <cols>
    <col min="1" max="1" width="3.6640625" style="111" customWidth="1"/>
    <col min="2" max="2" width="27.44140625" style="111" customWidth="1"/>
    <col min="3" max="3" width="7.44140625" style="111" customWidth="1"/>
    <col min="4" max="4" width="7" style="111" customWidth="1"/>
    <col min="5" max="9" width="6.6640625" style="111" customWidth="1"/>
    <col min="10" max="10" width="9.109375" style="111" customWidth="1"/>
    <col min="11" max="11" width="25.5546875" style="111" customWidth="1"/>
    <col min="12" max="12" width="5.6640625" style="111" customWidth="1"/>
    <col min="13" max="13" width="3" style="111" customWidth="1"/>
    <col min="14" max="14" width="17.6640625" style="111" customWidth="1"/>
    <col min="15" max="15" width="3.5546875" style="111" customWidth="1"/>
    <col min="16" max="17" width="6.6640625" style="111" customWidth="1"/>
    <col min="18" max="18" width="22.109375" style="111" customWidth="1"/>
    <col min="19" max="19" width="2.6640625" style="111" customWidth="1"/>
    <col min="20" max="20" width="20.88671875" style="111" customWidth="1"/>
    <col min="21" max="21" width="3.44140625" style="111" customWidth="1"/>
    <col min="22" max="22" width="3.5546875" style="111" customWidth="1"/>
    <col min="23" max="16384" width="11.5546875" style="111"/>
  </cols>
  <sheetData>
    <row r="1" spans="1:23" ht="21">
      <c r="A1" s="109"/>
      <c r="B1" s="129" t="s">
        <v>59</v>
      </c>
      <c r="C1" s="110"/>
      <c r="D1" s="110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8.2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23" ht="14.1" customHeight="1">
      <c r="A3" s="109"/>
      <c r="B3" s="130" t="s">
        <v>18</v>
      </c>
      <c r="C3" s="180"/>
      <c r="D3" s="112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23" ht="18.7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</row>
    <row r="5" spans="1:23" ht="14.25" customHeight="1">
      <c r="A5" s="109"/>
      <c r="B5" s="130" t="s">
        <v>11</v>
      </c>
      <c r="C5" s="180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</row>
    <row r="6" spans="1:23" s="113" customFormat="1" ht="14.1" customHeight="1">
      <c r="B6" s="290" t="s">
        <v>14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132"/>
    </row>
    <row r="7" spans="1:23" s="118" customFormat="1" ht="9" customHeight="1">
      <c r="A7" s="115"/>
      <c r="B7" s="112"/>
      <c r="C7" s="112"/>
      <c r="D7" s="112"/>
      <c r="E7" s="115"/>
      <c r="F7" s="115"/>
      <c r="G7" s="123"/>
      <c r="H7" s="123"/>
      <c r="I7" s="123"/>
      <c r="J7" s="123"/>
      <c r="K7" s="123"/>
      <c r="L7" s="123"/>
      <c r="M7" s="123"/>
      <c r="N7" s="115"/>
      <c r="O7" s="115"/>
      <c r="P7" s="115"/>
      <c r="Q7" s="115"/>
      <c r="R7" s="115"/>
      <c r="S7" s="115"/>
      <c r="T7" s="115"/>
      <c r="U7" s="115"/>
      <c r="V7" s="115"/>
      <c r="W7" s="115"/>
    </row>
    <row r="8" spans="1:23" s="118" customFormat="1" ht="14.1" customHeight="1">
      <c r="A8" s="115"/>
      <c r="B8" s="133" t="s">
        <v>64</v>
      </c>
      <c r="C8" s="133"/>
      <c r="D8" s="133"/>
      <c r="E8" s="134"/>
      <c r="F8" s="134"/>
      <c r="G8" s="134"/>
      <c r="H8" s="134"/>
      <c r="I8" s="134"/>
      <c r="J8" s="134"/>
      <c r="K8" s="134"/>
      <c r="L8" s="134"/>
      <c r="M8" s="134"/>
      <c r="N8" s="176"/>
      <c r="R8" s="115"/>
      <c r="S8" s="115"/>
      <c r="T8" s="115"/>
      <c r="U8" s="115"/>
      <c r="V8" s="115"/>
      <c r="W8" s="115"/>
    </row>
    <row r="9" spans="1:23" s="118" customFormat="1" ht="14.1" customHeight="1">
      <c r="A9" s="115"/>
      <c r="B9" s="133" t="s">
        <v>65</v>
      </c>
      <c r="C9" s="133"/>
      <c r="D9" s="133"/>
      <c r="E9" s="134"/>
      <c r="F9" s="134"/>
      <c r="G9" s="134"/>
      <c r="H9" s="134"/>
      <c r="I9" s="134"/>
      <c r="J9" s="134"/>
      <c r="K9" s="134"/>
      <c r="L9" s="134"/>
      <c r="M9" s="134"/>
      <c r="N9" s="176"/>
      <c r="R9" s="115"/>
      <c r="S9" s="115"/>
      <c r="T9" s="115"/>
      <c r="U9" s="115"/>
      <c r="V9" s="115"/>
      <c r="W9" s="115"/>
    </row>
    <row r="10" spans="1:23" s="118" customFormat="1" ht="14.1" customHeight="1">
      <c r="A10" s="115"/>
      <c r="B10" s="133" t="s">
        <v>66</v>
      </c>
      <c r="C10" s="133"/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76"/>
      <c r="R10" s="115"/>
      <c r="S10" s="115"/>
      <c r="T10" s="115"/>
      <c r="U10" s="115"/>
      <c r="V10" s="115"/>
      <c r="W10" s="115"/>
    </row>
    <row r="11" spans="1:23" s="118" customFormat="1" ht="12.9" customHeight="1">
      <c r="A11" s="115"/>
      <c r="B11" s="112"/>
      <c r="C11" s="112"/>
      <c r="D11" s="112"/>
      <c r="E11" s="115"/>
      <c r="F11" s="115"/>
      <c r="G11" s="123"/>
      <c r="H11" s="123"/>
      <c r="I11" s="123"/>
      <c r="J11" s="123"/>
      <c r="K11" s="123"/>
      <c r="L11" s="123"/>
      <c r="M11" s="123"/>
      <c r="N11" s="115"/>
      <c r="O11" s="115"/>
      <c r="P11" s="115"/>
      <c r="Q11" s="115"/>
      <c r="R11" s="115"/>
      <c r="S11" s="115"/>
      <c r="T11" s="115"/>
      <c r="U11" s="115"/>
      <c r="V11" s="115"/>
      <c r="W11" s="115"/>
    </row>
    <row r="12" spans="1:23" s="118" customFormat="1" ht="12.9" customHeight="1" thickBo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</row>
    <row r="13" spans="1:23" s="118" customFormat="1" ht="15" thickBot="1">
      <c r="A13" s="135"/>
      <c r="B13" s="136" t="s">
        <v>23</v>
      </c>
      <c r="C13" s="137" t="s">
        <v>25</v>
      </c>
      <c r="D13" s="138" t="s">
        <v>2</v>
      </c>
      <c r="E13" s="138" t="s">
        <v>0</v>
      </c>
      <c r="F13" s="138" t="s">
        <v>1</v>
      </c>
      <c r="G13" s="138" t="s">
        <v>3</v>
      </c>
      <c r="H13" s="138" t="s">
        <v>4</v>
      </c>
      <c r="I13" s="138" t="s">
        <v>5</v>
      </c>
      <c r="J13" s="139" t="s">
        <v>24</v>
      </c>
      <c r="K13" s="115"/>
      <c r="L13" s="115"/>
      <c r="M13" s="115"/>
      <c r="N13" s="115"/>
      <c r="O13" s="109"/>
      <c r="P13" s="140"/>
      <c r="Q13" s="109"/>
      <c r="R13" s="109"/>
    </row>
    <row r="14" spans="1:23" s="118" customFormat="1" ht="17.100000000000001" customHeight="1">
      <c r="A14" s="141">
        <v>1</v>
      </c>
      <c r="B14" s="181" t="s">
        <v>16</v>
      </c>
      <c r="C14" s="142">
        <v>13177</v>
      </c>
      <c r="D14" s="143">
        <f>COUNT(G29,G23,H32,P22,Q28)</f>
        <v>2</v>
      </c>
      <c r="E14" s="144">
        <f>IF(G29&gt;H29,1,0)+IF(G23&gt;H23,1,0)+IF(H32&gt;G32,1,0)+IF(P22&gt;Q22,1,0)+IF(Q28&gt;P28,1,0)</f>
        <v>0</v>
      </c>
      <c r="F14" s="145">
        <f>IF(G29&lt;H29,1,0)+IF(G23&lt;H23,1,0)+IF(H32&lt;G32,1,0)+IF(P22&lt;Q22,1,0)+IF(Q28&lt;P28,1,0)</f>
        <v>2</v>
      </c>
      <c r="G14" s="144">
        <f>VALUE(G23+H32+P22+Q28+G29)</f>
        <v>3</v>
      </c>
      <c r="H14" s="144">
        <f>VALUE(H23+G32+Q22+P28+H29)</f>
        <v>7</v>
      </c>
      <c r="I14" s="144">
        <f>AVERAGE(G14-H14)</f>
        <v>-4</v>
      </c>
      <c r="J14" s="146"/>
      <c r="K14" s="115"/>
      <c r="L14" s="115"/>
      <c r="M14" s="115"/>
      <c r="N14" s="115"/>
      <c r="O14" s="109"/>
      <c r="P14" s="140"/>
      <c r="Q14" s="109"/>
      <c r="R14" s="109"/>
    </row>
    <row r="15" spans="1:23" s="118" customFormat="1" ht="17.100000000000001" customHeight="1">
      <c r="A15" s="147">
        <v>2</v>
      </c>
      <c r="B15" s="182" t="s">
        <v>55</v>
      </c>
      <c r="C15" s="148">
        <v>16402</v>
      </c>
      <c r="D15" s="149">
        <f>COUNT(G27,H23,G34,P23,Q27)</f>
        <v>2</v>
      </c>
      <c r="E15" s="150">
        <f>IF(G27&gt;H27,1,0)+IF(H23&gt;G23,1,0)+IF(P23&gt;Q23,1,0)+IF(Q27&gt;P27,1,0)+IF(G34&gt;H34,1,0)</f>
        <v>1</v>
      </c>
      <c r="F15" s="150">
        <f>IF(G27&lt;H27,1,0)+IF(G23&lt;H23,1,0)+IF(H34&lt;G34,1,0)+IF(P23&lt;Q23,1,0)+IF(Q27&lt;P27,1,0)</f>
        <v>2</v>
      </c>
      <c r="G15" s="150">
        <f>VALUE(G27+H23+P23+Q27+G34)</f>
        <v>6</v>
      </c>
      <c r="H15" s="150">
        <f>VALUE(H27+G23+Q23+P27+H34)</f>
        <v>4</v>
      </c>
      <c r="I15" s="150">
        <f>AVERAGE(G15-H15)</f>
        <v>2</v>
      </c>
      <c r="J15" s="151"/>
      <c r="K15" s="115"/>
      <c r="L15" s="115"/>
      <c r="M15" s="115"/>
      <c r="N15" s="115"/>
      <c r="O15" s="109"/>
      <c r="P15" s="140"/>
      <c r="Q15" s="109"/>
      <c r="R15" s="109"/>
    </row>
    <row r="16" spans="1:23" s="118" customFormat="1" ht="17.100000000000001" customHeight="1">
      <c r="A16" s="147">
        <v>3</v>
      </c>
      <c r="B16" s="182" t="s">
        <v>15</v>
      </c>
      <c r="C16" s="148">
        <v>28431</v>
      </c>
      <c r="D16" s="149">
        <f>COUNT(G28,H22,G32,Q23,P29)</f>
        <v>2</v>
      </c>
      <c r="E16" s="150">
        <f>IF(G28&gt;H28,1,0)+IF(H22&gt;G22,1,0)+IF(G32&gt;H32,1,0)+IF(Q23&gt;P23,1,0)+IF(P29&gt;Q29,1,0)</f>
        <v>2</v>
      </c>
      <c r="F16" s="150">
        <f>IF(G28&lt;H28,1,0)+IF(H22&lt;G22,1,0)+IF(G32&lt;H32,1,0)+IF(Q23&lt;P23,1,0)+IF(P29&lt;Q29,1,0)</f>
        <v>0</v>
      </c>
      <c r="G16" s="150">
        <f>VALUE(G28+H22+G32+Q23+P29)</f>
        <v>8</v>
      </c>
      <c r="H16" s="150">
        <f>VALUE(H28+G22+H32+P23+Q29)</f>
        <v>2</v>
      </c>
      <c r="I16" s="150">
        <f>AVERAGE(G16-H16)</f>
        <v>6</v>
      </c>
      <c r="J16" s="151"/>
      <c r="K16" s="115"/>
      <c r="L16" s="115"/>
      <c r="M16" s="115"/>
      <c r="N16" s="115"/>
      <c r="O16" s="109"/>
      <c r="P16" s="140"/>
      <c r="Q16" s="109"/>
      <c r="R16" s="109"/>
    </row>
    <row r="17" spans="1:18" s="118" customFormat="1" ht="17.100000000000001" customHeight="1">
      <c r="A17" s="147">
        <v>4</v>
      </c>
      <c r="B17" s="182" t="s">
        <v>17</v>
      </c>
      <c r="C17" s="148">
        <v>54136</v>
      </c>
      <c r="D17" s="149">
        <f>COUNT(H28,G33,Q22,P27,G25)</f>
        <v>0</v>
      </c>
      <c r="E17" s="150">
        <f>IF(H28&gt;G28,1,0)+IF(G33&gt;H33,1,0)+IF(Q22&gt;P22,1,0)+IF(P27&gt;Q27,1,0)+IF(G25&gt;G24,1,0)</f>
        <v>0</v>
      </c>
      <c r="F17" s="150">
        <f>IF(H28&lt;G28,1,0)+IF(G25&lt;G24,1,0)+IF(G33&lt;H33,1,0)+IF(Q22&lt;P22,1,0)+IF(P27&lt;Q27,1,0)</f>
        <v>0</v>
      </c>
      <c r="G17" s="150">
        <f>VALUE(H28+G33+Q22+P27+G25)</f>
        <v>0</v>
      </c>
      <c r="H17" s="150">
        <f>VALUE(G28+H33+P22+Q27+G24)</f>
        <v>0</v>
      </c>
      <c r="I17" s="150">
        <f>AVERAGE(G17-H17)</f>
        <v>0</v>
      </c>
      <c r="J17" s="152"/>
      <c r="K17" s="115"/>
      <c r="L17" s="115"/>
      <c r="M17" s="115"/>
      <c r="N17" s="115"/>
      <c r="O17" s="109"/>
      <c r="P17" s="140"/>
      <c r="Q17" s="109"/>
      <c r="R17" s="109"/>
    </row>
    <row r="18" spans="1:18" s="118" customFormat="1" ht="17.100000000000001" customHeight="1" thickBot="1">
      <c r="A18" s="153">
        <v>5</v>
      </c>
      <c r="B18" s="183" t="s">
        <v>70</v>
      </c>
      <c r="C18" s="154">
        <v>60000</v>
      </c>
      <c r="D18" s="155">
        <f>COUNT(H27,G22,H33,P28,Q24)</f>
        <v>2</v>
      </c>
      <c r="E18" s="156">
        <f>IF(H27&gt;G27,1,0)+IF(G22&gt;H22,1,0)+IF(H33&gt;G33,1,0)+IF(P28&gt;Q28,1,0)+IF(Q24&gt;P24,1,0)</f>
        <v>1</v>
      </c>
      <c r="F18" s="156">
        <f>IF(H27&lt;G27,1,0)+IF(G22&lt;H22,1,0)+IF(H33&lt;G33,1,0)+IF(Q24&lt;P24,1,0)+IF(P28&lt;Q28,1,0)</f>
        <v>1</v>
      </c>
      <c r="G18" s="156">
        <f>VALUE(H27+G22+H33+P28+Q24)</f>
        <v>3</v>
      </c>
      <c r="H18" s="156">
        <f>VALUE(G27+H22+G33+Q28+P24)</f>
        <v>7</v>
      </c>
      <c r="I18" s="156">
        <f>AVERAGE(G18-H18)</f>
        <v>-4</v>
      </c>
      <c r="J18" s="157"/>
      <c r="K18" s="115"/>
      <c r="L18" s="115"/>
      <c r="M18" s="115"/>
      <c r="N18" s="115"/>
      <c r="O18" s="115"/>
      <c r="P18" s="115"/>
      <c r="Q18" s="115"/>
      <c r="R18" s="115"/>
    </row>
    <row r="19" spans="1:18" s="118" customFormat="1" ht="17.100000000000001" customHeight="1">
      <c r="A19" s="158"/>
      <c r="B19" s="159" t="s">
        <v>9</v>
      </c>
      <c r="C19" s="160"/>
      <c r="D19" s="161"/>
      <c r="E19" s="161"/>
      <c r="F19" s="161"/>
      <c r="G19" s="161"/>
      <c r="H19" s="161"/>
      <c r="I19" s="161"/>
      <c r="J19" s="126"/>
      <c r="K19" s="115"/>
      <c r="L19" s="115"/>
      <c r="M19" s="115"/>
      <c r="N19" s="115"/>
      <c r="O19" s="115"/>
      <c r="P19" s="115"/>
      <c r="Q19" s="115"/>
      <c r="R19" s="115"/>
    </row>
    <row r="20" spans="1:18" s="115" customFormat="1" ht="27" customHeight="1">
      <c r="A20" s="158"/>
      <c r="B20" s="161"/>
      <c r="C20" s="162"/>
      <c r="D20" s="161"/>
      <c r="E20" s="161"/>
      <c r="F20" s="161"/>
      <c r="G20" s="161"/>
      <c r="H20" s="161"/>
      <c r="I20" s="126"/>
    </row>
    <row r="21" spans="1:18" s="118" customFormat="1" ht="15" customHeight="1">
      <c r="A21" s="115"/>
      <c r="B21" s="125" t="s">
        <v>98</v>
      </c>
      <c r="C21" s="125"/>
      <c r="D21" s="163"/>
      <c r="E21" s="115"/>
      <c r="F21" s="115"/>
      <c r="G21" s="109"/>
      <c r="H21" s="115"/>
      <c r="I21" s="115"/>
      <c r="J21" s="115"/>
      <c r="K21" s="125" t="s">
        <v>109</v>
      </c>
      <c r="L21" s="125"/>
      <c r="M21" s="163"/>
      <c r="N21" s="115"/>
      <c r="O21" s="115"/>
      <c r="P21" s="115"/>
      <c r="Q21" s="115"/>
      <c r="R21" s="115"/>
    </row>
    <row r="22" spans="1:18" s="118" customFormat="1" ht="15" customHeight="1">
      <c r="A22" s="115"/>
      <c r="B22" s="164" t="str">
        <f>B18</f>
        <v>ACTION TT</v>
      </c>
      <c r="C22" s="165" t="s">
        <v>6</v>
      </c>
      <c r="D22" s="166" t="str">
        <f>B16</f>
        <v>SPORTING TC</v>
      </c>
      <c r="E22" s="167"/>
      <c r="F22" s="168"/>
      <c r="G22" s="127">
        <v>0</v>
      </c>
      <c r="H22" s="127">
        <v>5</v>
      </c>
      <c r="I22" s="117"/>
      <c r="J22" s="115"/>
      <c r="K22" s="164" t="str">
        <f>B17</f>
        <v>PRINCIPES DE ESPAÑA</v>
      </c>
      <c r="L22" s="169" t="s">
        <v>6</v>
      </c>
      <c r="M22" s="166" t="str">
        <f>B14</f>
        <v>CT PAGUERA</v>
      </c>
      <c r="N22" s="167"/>
      <c r="O22" s="168"/>
      <c r="P22" s="170"/>
      <c r="Q22" s="127"/>
      <c r="R22" s="171"/>
    </row>
    <row r="23" spans="1:18" s="118" customFormat="1" ht="15" customHeight="1">
      <c r="A23" s="115"/>
      <c r="B23" s="164" t="str">
        <f>B14</f>
        <v>CT PAGUERA</v>
      </c>
      <c r="C23" s="165" t="s">
        <v>6</v>
      </c>
      <c r="D23" s="166" t="str">
        <f>B15</f>
        <v>OPEN MARRATXI</v>
      </c>
      <c r="E23" s="167"/>
      <c r="F23" s="168"/>
      <c r="G23" s="127">
        <v>1</v>
      </c>
      <c r="H23" s="127">
        <v>4</v>
      </c>
      <c r="I23" s="115"/>
      <c r="J23" s="115"/>
      <c r="K23" s="164" t="str">
        <f>B15</f>
        <v>OPEN MARRATXI</v>
      </c>
      <c r="L23" s="165" t="s">
        <v>6</v>
      </c>
      <c r="M23" s="166" t="str">
        <f>B16</f>
        <v>SPORTING TC</v>
      </c>
      <c r="N23" s="167"/>
      <c r="O23" s="168"/>
      <c r="P23" s="127"/>
      <c r="Q23" s="127"/>
      <c r="R23" s="115"/>
    </row>
    <row r="24" spans="1:18" s="118" customFormat="1" ht="15" customHeight="1">
      <c r="A24" s="115"/>
      <c r="B24" s="253" t="str">
        <f>B19</f>
        <v>DESCANSA</v>
      </c>
      <c r="C24" s="165" t="s">
        <v>6</v>
      </c>
      <c r="D24" s="166" t="str">
        <f>B17</f>
        <v>PRINCIPES DE ESPAÑA</v>
      </c>
      <c r="E24" s="167"/>
      <c r="F24" s="168"/>
      <c r="G24" s="257"/>
      <c r="I24" s="115"/>
      <c r="J24" s="115"/>
      <c r="K24" s="253" t="str">
        <f>B19</f>
        <v>DESCANSA</v>
      </c>
      <c r="L24" s="165" t="s">
        <v>6</v>
      </c>
      <c r="M24" s="166" t="str">
        <f>B18</f>
        <v>ACTION TT</v>
      </c>
      <c r="N24" s="167"/>
      <c r="O24" s="168"/>
      <c r="P24" s="257"/>
      <c r="Q24" s="257"/>
      <c r="R24" s="172"/>
    </row>
    <row r="25" spans="1:18" s="118" customFormat="1" ht="15" customHeight="1">
      <c r="A25" s="115"/>
      <c r="B25" s="115"/>
      <c r="C25" s="115"/>
      <c r="D25" s="115"/>
      <c r="E25" s="173"/>
      <c r="F25" s="109"/>
      <c r="G25" s="257"/>
      <c r="H25" s="175"/>
      <c r="I25" s="115"/>
      <c r="J25" s="115"/>
      <c r="K25" s="115"/>
      <c r="L25" s="115"/>
      <c r="M25" s="115"/>
      <c r="N25" s="115"/>
      <c r="O25" s="115"/>
      <c r="P25" s="175"/>
      <c r="Q25" s="175"/>
      <c r="R25" s="115"/>
    </row>
    <row r="26" spans="1:18" s="118" customFormat="1" ht="15" customHeight="1">
      <c r="A26" s="115"/>
      <c r="B26" s="125" t="s">
        <v>107</v>
      </c>
      <c r="C26" s="125"/>
      <c r="D26" s="163"/>
      <c r="E26" s="173"/>
      <c r="F26" s="109"/>
      <c r="G26" s="175"/>
      <c r="H26" s="176"/>
      <c r="I26" s="115"/>
      <c r="J26" s="115"/>
      <c r="K26" s="125" t="s">
        <v>110</v>
      </c>
      <c r="L26" s="125"/>
      <c r="M26" s="163"/>
      <c r="N26" s="115"/>
      <c r="O26" s="115"/>
      <c r="P26" s="175"/>
      <c r="Q26" s="175"/>
      <c r="R26" s="115"/>
    </row>
    <row r="27" spans="1:18" s="118" customFormat="1" ht="15" customHeight="1">
      <c r="A27" s="115"/>
      <c r="B27" s="164" t="str">
        <f>B15</f>
        <v>OPEN MARRATXI</v>
      </c>
      <c r="C27" s="169" t="s">
        <v>6</v>
      </c>
      <c r="D27" s="166" t="str">
        <f>B18</f>
        <v>ACTION TT</v>
      </c>
      <c r="E27" s="167"/>
      <c r="F27" s="168"/>
      <c r="G27" s="170">
        <v>2</v>
      </c>
      <c r="H27" s="127">
        <v>3</v>
      </c>
      <c r="I27" s="171"/>
      <c r="J27" s="115"/>
      <c r="K27" s="164" t="str">
        <f>B17</f>
        <v>PRINCIPES DE ESPAÑA</v>
      </c>
      <c r="L27" s="165" t="s">
        <v>6</v>
      </c>
      <c r="M27" s="166" t="str">
        <f>B15</f>
        <v>OPEN MARRATXI</v>
      </c>
      <c r="N27" s="167"/>
      <c r="O27" s="168"/>
      <c r="P27" s="127"/>
      <c r="Q27" s="127"/>
      <c r="R27" s="172"/>
    </row>
    <row r="28" spans="1:18" s="118" customFormat="1" ht="15" customHeight="1">
      <c r="A28" s="115"/>
      <c r="B28" s="164" t="str">
        <f>B16</f>
        <v>SPORTING TC</v>
      </c>
      <c r="C28" s="165" t="s">
        <v>6</v>
      </c>
      <c r="D28" s="166" t="str">
        <f>B17</f>
        <v>PRINCIPES DE ESPAÑA</v>
      </c>
      <c r="E28" s="167"/>
      <c r="F28" s="168"/>
      <c r="G28" s="127"/>
      <c r="H28" s="127"/>
      <c r="I28" s="171"/>
      <c r="J28" s="115"/>
      <c r="K28" s="164" t="str">
        <f>B18</f>
        <v>ACTION TT</v>
      </c>
      <c r="L28" s="165" t="s">
        <v>6</v>
      </c>
      <c r="M28" s="166" t="str">
        <f>B14</f>
        <v>CT PAGUERA</v>
      </c>
      <c r="N28" s="167"/>
      <c r="O28" s="168"/>
      <c r="P28" s="127"/>
      <c r="Q28" s="127"/>
      <c r="R28" s="172"/>
    </row>
    <row r="29" spans="1:18" s="118" customFormat="1" ht="15" customHeight="1">
      <c r="A29" s="115"/>
      <c r="B29" s="166" t="str">
        <f>B14</f>
        <v>CT PAGUERA</v>
      </c>
      <c r="C29" s="165" t="s">
        <v>6</v>
      </c>
      <c r="D29" s="297" t="str">
        <f>B19</f>
        <v>DESCANSA</v>
      </c>
      <c r="E29" s="298"/>
      <c r="F29" s="299"/>
      <c r="G29" s="257"/>
      <c r="H29" s="257"/>
      <c r="I29" s="115"/>
      <c r="J29" s="115"/>
      <c r="K29" s="166" t="str">
        <f>B16</f>
        <v>SPORTING TC</v>
      </c>
      <c r="L29" s="165" t="s">
        <v>6</v>
      </c>
      <c r="M29" s="297" t="str">
        <f>B19</f>
        <v>DESCANSA</v>
      </c>
      <c r="N29" s="298"/>
      <c r="O29" s="299"/>
      <c r="P29" s="257"/>
      <c r="Q29" s="257"/>
      <c r="R29" s="172"/>
    </row>
    <row r="30" spans="1:18" s="118" customFormat="1" ht="15" customHeight="1">
      <c r="A30" s="115"/>
      <c r="B30" s="115"/>
      <c r="C30" s="115"/>
      <c r="D30" s="115"/>
      <c r="E30" s="115"/>
      <c r="F30" s="115"/>
      <c r="G30" s="175"/>
      <c r="H30" s="175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spans="1:18" s="118" customFormat="1" ht="15" customHeight="1">
      <c r="A31" s="115"/>
      <c r="B31" s="125" t="s">
        <v>108</v>
      </c>
      <c r="C31" s="125"/>
      <c r="D31" s="163"/>
      <c r="E31" s="115"/>
      <c r="F31" s="115"/>
      <c r="G31" s="175"/>
      <c r="H31" s="175"/>
      <c r="I31" s="115"/>
      <c r="J31" s="115"/>
      <c r="K31" s="115"/>
      <c r="L31" s="115"/>
      <c r="M31" s="115"/>
      <c r="N31" s="115"/>
      <c r="O31" s="115"/>
      <c r="P31" s="115"/>
      <c r="Q31" s="115"/>
      <c r="R31" s="115"/>
    </row>
    <row r="32" spans="1:18" s="118" customFormat="1" ht="15" customHeight="1">
      <c r="A32" s="115"/>
      <c r="B32" s="166" t="str">
        <f>B16</f>
        <v>SPORTING TC</v>
      </c>
      <c r="C32" s="165" t="s">
        <v>6</v>
      </c>
      <c r="D32" s="166" t="str">
        <f>B14</f>
        <v>CT PAGUERA</v>
      </c>
      <c r="E32" s="167"/>
      <c r="F32" s="168"/>
      <c r="G32" s="177">
        <v>3</v>
      </c>
      <c r="H32" s="177">
        <v>2</v>
      </c>
      <c r="I32" s="115"/>
      <c r="J32" s="115"/>
      <c r="L32" s="115"/>
      <c r="M32" s="115"/>
      <c r="N32" s="115"/>
      <c r="O32" s="115"/>
      <c r="P32" s="115"/>
      <c r="Q32" s="115"/>
      <c r="R32" s="115"/>
    </row>
    <row r="33" spans="1:18" s="118" customFormat="1" ht="15" customHeight="1">
      <c r="A33" s="115"/>
      <c r="B33" s="164" t="str">
        <f>B17</f>
        <v>PRINCIPES DE ESPAÑA</v>
      </c>
      <c r="C33" s="169" t="s">
        <v>6</v>
      </c>
      <c r="D33" s="166" t="str">
        <f>B18</f>
        <v>ACTION TT</v>
      </c>
      <c r="E33" s="167"/>
      <c r="F33" s="168"/>
      <c r="G33" s="177"/>
      <c r="H33" s="177"/>
      <c r="I33" s="115"/>
      <c r="J33" s="115"/>
      <c r="K33" s="178"/>
      <c r="L33" s="115"/>
      <c r="M33" s="115"/>
      <c r="N33" s="115"/>
      <c r="O33" s="115"/>
      <c r="P33" s="115"/>
      <c r="Q33" s="115"/>
      <c r="R33" s="115"/>
    </row>
    <row r="34" spans="1:18" s="118" customFormat="1" ht="15" customHeight="1">
      <c r="A34" s="115"/>
      <c r="B34" s="164" t="str">
        <f>B15</f>
        <v>OPEN MARRATXI</v>
      </c>
      <c r="C34" s="165" t="s">
        <v>6</v>
      </c>
      <c r="D34" s="297" t="str">
        <f>B19</f>
        <v>DESCANSA</v>
      </c>
      <c r="E34" s="298"/>
      <c r="F34" s="299"/>
      <c r="G34" s="257"/>
      <c r="H34" s="257"/>
      <c r="I34" s="172"/>
      <c r="J34" s="115"/>
      <c r="K34" s="115"/>
      <c r="L34" s="115"/>
      <c r="M34" s="115"/>
      <c r="N34" s="115"/>
      <c r="O34" s="115"/>
      <c r="P34" s="115"/>
      <c r="Q34" s="115"/>
      <c r="R34" s="115"/>
    </row>
    <row r="35" spans="1:18" s="118" customFormat="1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31"/>
      <c r="L35" s="115"/>
      <c r="M35" s="115"/>
      <c r="N35" s="115"/>
      <c r="O35" s="115"/>
      <c r="P35" s="115"/>
      <c r="Q35" s="115"/>
      <c r="R35" s="115"/>
    </row>
    <row r="36" spans="1:18" s="118" customFormat="1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78"/>
      <c r="L36" s="115"/>
      <c r="M36" s="115"/>
      <c r="N36" s="115"/>
      <c r="O36" s="115"/>
      <c r="P36" s="115"/>
      <c r="Q36" s="115"/>
      <c r="R36" s="115"/>
    </row>
    <row r="37" spans="1:18" ht="12.9" customHeight="1">
      <c r="B37" s="179"/>
      <c r="G37" s="131" t="s">
        <v>63</v>
      </c>
    </row>
    <row r="38" spans="1:18" ht="12.9" customHeight="1"/>
    <row r="39" spans="1:18" ht="12.9" customHeight="1"/>
    <row r="40" spans="1:18" ht="12.9" customHeight="1"/>
    <row r="41" spans="1:18" ht="12.9" customHeight="1"/>
    <row r="42" spans="1:18" ht="12.9" customHeight="1"/>
    <row r="43" spans="1:18" ht="15.9" customHeight="1"/>
    <row r="44" spans="1:18" ht="15.9" customHeight="1"/>
    <row r="45" spans="1:18" ht="15.9" customHeight="1"/>
    <row r="49" s="111" customFormat="1"/>
  </sheetData>
  <mergeCells count="4">
    <mergeCell ref="B6:L6"/>
    <mergeCell ref="M29:O29"/>
    <mergeCell ref="D34:F34"/>
    <mergeCell ref="D29:F29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6D3C-41AA-40BE-9452-50A208E3D684}">
  <sheetPr>
    <pageSetUpPr fitToPage="1"/>
  </sheetPr>
  <dimension ref="A1:V102"/>
  <sheetViews>
    <sheetView showGridLines="0" workbookViewId="0">
      <selection activeCell="I34" sqref="I34"/>
    </sheetView>
  </sheetViews>
  <sheetFormatPr baseColWidth="10" defaultRowHeight="14.4"/>
  <cols>
    <col min="1" max="1" width="24.5546875" customWidth="1"/>
    <col min="2" max="2" width="4.44140625" customWidth="1"/>
    <col min="3" max="3" width="7.33203125" customWidth="1"/>
    <col min="4" max="4" width="23.88671875" customWidth="1"/>
    <col min="5" max="5" width="6.6640625" customWidth="1"/>
    <col min="6" max="6" width="6.109375" customWidth="1"/>
    <col min="7" max="7" width="6.44140625" customWidth="1"/>
    <col min="8" max="8" width="6.5546875" customWidth="1"/>
    <col min="9" max="11" width="6.6640625" customWidth="1"/>
    <col min="12" max="12" width="9.109375" customWidth="1"/>
    <col min="13" max="14" width="6.6640625" customWidth="1"/>
    <col min="15" max="15" width="24.109375" customWidth="1"/>
    <col min="16" max="16" width="4.33203125" customWidth="1"/>
    <col min="17" max="17" width="24.44140625" customWidth="1"/>
    <col min="18" max="19" width="5.21875" customWidth="1"/>
    <col min="20" max="20" width="11.88671875" customWidth="1"/>
    <col min="21" max="21" width="5.5546875" customWidth="1"/>
    <col min="253" max="253" width="3.6640625" customWidth="1"/>
    <col min="254" max="254" width="22.6640625" customWidth="1"/>
    <col min="255" max="255" width="3.88671875" customWidth="1"/>
    <col min="256" max="256" width="4" customWidth="1"/>
    <col min="257" max="257" width="3.5546875" customWidth="1"/>
    <col min="258" max="258" width="5" customWidth="1"/>
    <col min="259" max="259" width="4.44140625" customWidth="1"/>
    <col min="260" max="260" width="5.109375" customWidth="1"/>
    <col min="261" max="261" width="2.88671875" customWidth="1"/>
    <col min="262" max="262" width="23.6640625" customWidth="1"/>
    <col min="263" max="263" width="3" customWidth="1"/>
    <col min="264" max="264" width="22.6640625" customWidth="1"/>
    <col min="265" max="266" width="3.33203125" customWidth="1"/>
    <col min="267" max="267" width="2.88671875" customWidth="1"/>
    <col min="268" max="268" width="19.5546875" customWidth="1"/>
    <col min="269" max="269" width="2.6640625" customWidth="1"/>
    <col min="270" max="270" width="23" customWidth="1"/>
    <col min="271" max="271" width="3.44140625" customWidth="1"/>
    <col min="272" max="272" width="3.5546875" customWidth="1"/>
    <col min="509" max="509" width="3.6640625" customWidth="1"/>
    <col min="510" max="510" width="22.6640625" customWidth="1"/>
    <col min="511" max="511" width="3.88671875" customWidth="1"/>
    <col min="512" max="512" width="4" customWidth="1"/>
    <col min="513" max="513" width="3.5546875" customWidth="1"/>
    <col min="514" max="514" width="5" customWidth="1"/>
    <col min="515" max="515" width="4.44140625" customWidth="1"/>
    <col min="516" max="516" width="5.109375" customWidth="1"/>
    <col min="517" max="517" width="2.88671875" customWidth="1"/>
    <col min="518" max="518" width="23.6640625" customWidth="1"/>
    <col min="519" max="519" width="3" customWidth="1"/>
    <col min="520" max="520" width="22.6640625" customWidth="1"/>
    <col min="521" max="522" width="3.33203125" customWidth="1"/>
    <col min="523" max="523" width="2.88671875" customWidth="1"/>
    <col min="524" max="524" width="19.5546875" customWidth="1"/>
    <col min="525" max="525" width="2.6640625" customWidth="1"/>
    <col min="526" max="526" width="23" customWidth="1"/>
    <col min="527" max="527" width="3.44140625" customWidth="1"/>
    <col min="528" max="528" width="3.5546875" customWidth="1"/>
    <col min="765" max="765" width="3.6640625" customWidth="1"/>
    <col min="766" max="766" width="22.6640625" customWidth="1"/>
    <col min="767" max="767" width="3.88671875" customWidth="1"/>
    <col min="768" max="768" width="4" customWidth="1"/>
    <col min="769" max="769" width="3.5546875" customWidth="1"/>
    <col min="770" max="770" width="5" customWidth="1"/>
    <col min="771" max="771" width="4.44140625" customWidth="1"/>
    <col min="772" max="772" width="5.109375" customWidth="1"/>
    <col min="773" max="773" width="2.88671875" customWidth="1"/>
    <col min="774" max="774" width="23.6640625" customWidth="1"/>
    <col min="775" max="775" width="3" customWidth="1"/>
    <col min="776" max="776" width="22.6640625" customWidth="1"/>
    <col min="777" max="778" width="3.33203125" customWidth="1"/>
    <col min="779" max="779" width="2.88671875" customWidth="1"/>
    <col min="780" max="780" width="19.5546875" customWidth="1"/>
    <col min="781" max="781" width="2.6640625" customWidth="1"/>
    <col min="782" max="782" width="23" customWidth="1"/>
    <col min="783" max="783" width="3.44140625" customWidth="1"/>
    <col min="784" max="784" width="3.5546875" customWidth="1"/>
    <col min="1021" max="1021" width="3.6640625" customWidth="1"/>
    <col min="1022" max="1022" width="22.6640625" customWidth="1"/>
    <col min="1023" max="1023" width="3.88671875" customWidth="1"/>
    <col min="1024" max="1024" width="4" customWidth="1"/>
    <col min="1025" max="1025" width="3.5546875" customWidth="1"/>
    <col min="1026" max="1026" width="5" customWidth="1"/>
    <col min="1027" max="1027" width="4.44140625" customWidth="1"/>
    <col min="1028" max="1028" width="5.109375" customWidth="1"/>
    <col min="1029" max="1029" width="2.88671875" customWidth="1"/>
    <col min="1030" max="1030" width="23.6640625" customWidth="1"/>
    <col min="1031" max="1031" width="3" customWidth="1"/>
    <col min="1032" max="1032" width="22.6640625" customWidth="1"/>
    <col min="1033" max="1034" width="3.33203125" customWidth="1"/>
    <col min="1035" max="1035" width="2.88671875" customWidth="1"/>
    <col min="1036" max="1036" width="19.5546875" customWidth="1"/>
    <col min="1037" max="1037" width="2.6640625" customWidth="1"/>
    <col min="1038" max="1038" width="23" customWidth="1"/>
    <col min="1039" max="1039" width="3.44140625" customWidth="1"/>
    <col min="1040" max="1040" width="3.5546875" customWidth="1"/>
    <col min="1277" max="1277" width="3.6640625" customWidth="1"/>
    <col min="1278" max="1278" width="22.6640625" customWidth="1"/>
    <col min="1279" max="1279" width="3.88671875" customWidth="1"/>
    <col min="1280" max="1280" width="4" customWidth="1"/>
    <col min="1281" max="1281" width="3.5546875" customWidth="1"/>
    <col min="1282" max="1282" width="5" customWidth="1"/>
    <col min="1283" max="1283" width="4.44140625" customWidth="1"/>
    <col min="1284" max="1284" width="5.109375" customWidth="1"/>
    <col min="1285" max="1285" width="2.88671875" customWidth="1"/>
    <col min="1286" max="1286" width="23.6640625" customWidth="1"/>
    <col min="1287" max="1287" width="3" customWidth="1"/>
    <col min="1288" max="1288" width="22.6640625" customWidth="1"/>
    <col min="1289" max="1290" width="3.33203125" customWidth="1"/>
    <col min="1291" max="1291" width="2.88671875" customWidth="1"/>
    <col min="1292" max="1292" width="19.5546875" customWidth="1"/>
    <col min="1293" max="1293" width="2.6640625" customWidth="1"/>
    <col min="1294" max="1294" width="23" customWidth="1"/>
    <col min="1295" max="1295" width="3.44140625" customWidth="1"/>
    <col min="1296" max="1296" width="3.5546875" customWidth="1"/>
    <col min="1533" max="1533" width="3.6640625" customWidth="1"/>
    <col min="1534" max="1534" width="22.6640625" customWidth="1"/>
    <col min="1535" max="1535" width="3.88671875" customWidth="1"/>
    <col min="1536" max="1536" width="4" customWidth="1"/>
    <col min="1537" max="1537" width="3.5546875" customWidth="1"/>
    <col min="1538" max="1538" width="5" customWidth="1"/>
    <col min="1539" max="1539" width="4.44140625" customWidth="1"/>
    <col min="1540" max="1540" width="5.109375" customWidth="1"/>
    <col min="1541" max="1541" width="2.88671875" customWidth="1"/>
    <col min="1542" max="1542" width="23.6640625" customWidth="1"/>
    <col min="1543" max="1543" width="3" customWidth="1"/>
    <col min="1544" max="1544" width="22.6640625" customWidth="1"/>
    <col min="1545" max="1546" width="3.33203125" customWidth="1"/>
    <col min="1547" max="1547" width="2.88671875" customWidth="1"/>
    <col min="1548" max="1548" width="19.5546875" customWidth="1"/>
    <col min="1549" max="1549" width="2.6640625" customWidth="1"/>
    <col min="1550" max="1550" width="23" customWidth="1"/>
    <col min="1551" max="1551" width="3.44140625" customWidth="1"/>
    <col min="1552" max="1552" width="3.5546875" customWidth="1"/>
    <col min="1789" max="1789" width="3.6640625" customWidth="1"/>
    <col min="1790" max="1790" width="22.6640625" customWidth="1"/>
    <col min="1791" max="1791" width="3.88671875" customWidth="1"/>
    <col min="1792" max="1792" width="4" customWidth="1"/>
    <col min="1793" max="1793" width="3.5546875" customWidth="1"/>
    <col min="1794" max="1794" width="5" customWidth="1"/>
    <col min="1795" max="1795" width="4.44140625" customWidth="1"/>
    <col min="1796" max="1796" width="5.109375" customWidth="1"/>
    <col min="1797" max="1797" width="2.88671875" customWidth="1"/>
    <col min="1798" max="1798" width="23.6640625" customWidth="1"/>
    <col min="1799" max="1799" width="3" customWidth="1"/>
    <col min="1800" max="1800" width="22.6640625" customWidth="1"/>
    <col min="1801" max="1802" width="3.33203125" customWidth="1"/>
    <col min="1803" max="1803" width="2.88671875" customWidth="1"/>
    <col min="1804" max="1804" width="19.5546875" customWidth="1"/>
    <col min="1805" max="1805" width="2.6640625" customWidth="1"/>
    <col min="1806" max="1806" width="23" customWidth="1"/>
    <col min="1807" max="1807" width="3.44140625" customWidth="1"/>
    <col min="1808" max="1808" width="3.5546875" customWidth="1"/>
    <col min="2045" max="2045" width="3.6640625" customWidth="1"/>
    <col min="2046" max="2046" width="22.6640625" customWidth="1"/>
    <col min="2047" max="2047" width="3.88671875" customWidth="1"/>
    <col min="2048" max="2048" width="4" customWidth="1"/>
    <col min="2049" max="2049" width="3.5546875" customWidth="1"/>
    <col min="2050" max="2050" width="5" customWidth="1"/>
    <col min="2051" max="2051" width="4.44140625" customWidth="1"/>
    <col min="2052" max="2052" width="5.109375" customWidth="1"/>
    <col min="2053" max="2053" width="2.88671875" customWidth="1"/>
    <col min="2054" max="2054" width="23.6640625" customWidth="1"/>
    <col min="2055" max="2055" width="3" customWidth="1"/>
    <col min="2056" max="2056" width="22.6640625" customWidth="1"/>
    <col min="2057" max="2058" width="3.33203125" customWidth="1"/>
    <col min="2059" max="2059" width="2.88671875" customWidth="1"/>
    <col min="2060" max="2060" width="19.5546875" customWidth="1"/>
    <col min="2061" max="2061" width="2.6640625" customWidth="1"/>
    <col min="2062" max="2062" width="23" customWidth="1"/>
    <col min="2063" max="2063" width="3.44140625" customWidth="1"/>
    <col min="2064" max="2064" width="3.5546875" customWidth="1"/>
    <col min="2301" max="2301" width="3.6640625" customWidth="1"/>
    <col min="2302" max="2302" width="22.6640625" customWidth="1"/>
    <col min="2303" max="2303" width="3.88671875" customWidth="1"/>
    <col min="2304" max="2304" width="4" customWidth="1"/>
    <col min="2305" max="2305" width="3.5546875" customWidth="1"/>
    <col min="2306" max="2306" width="5" customWidth="1"/>
    <col min="2307" max="2307" width="4.44140625" customWidth="1"/>
    <col min="2308" max="2308" width="5.109375" customWidth="1"/>
    <col min="2309" max="2309" width="2.88671875" customWidth="1"/>
    <col min="2310" max="2310" width="23.6640625" customWidth="1"/>
    <col min="2311" max="2311" width="3" customWidth="1"/>
    <col min="2312" max="2312" width="22.6640625" customWidth="1"/>
    <col min="2313" max="2314" width="3.33203125" customWidth="1"/>
    <col min="2315" max="2315" width="2.88671875" customWidth="1"/>
    <col min="2316" max="2316" width="19.5546875" customWidth="1"/>
    <col min="2317" max="2317" width="2.6640625" customWidth="1"/>
    <col min="2318" max="2318" width="23" customWidth="1"/>
    <col min="2319" max="2319" width="3.44140625" customWidth="1"/>
    <col min="2320" max="2320" width="3.5546875" customWidth="1"/>
    <col min="2557" max="2557" width="3.6640625" customWidth="1"/>
    <col min="2558" max="2558" width="22.6640625" customWidth="1"/>
    <col min="2559" max="2559" width="3.88671875" customWidth="1"/>
    <col min="2560" max="2560" width="4" customWidth="1"/>
    <col min="2561" max="2561" width="3.5546875" customWidth="1"/>
    <col min="2562" max="2562" width="5" customWidth="1"/>
    <col min="2563" max="2563" width="4.44140625" customWidth="1"/>
    <col min="2564" max="2564" width="5.109375" customWidth="1"/>
    <col min="2565" max="2565" width="2.88671875" customWidth="1"/>
    <col min="2566" max="2566" width="23.6640625" customWidth="1"/>
    <col min="2567" max="2567" width="3" customWidth="1"/>
    <col min="2568" max="2568" width="22.6640625" customWidth="1"/>
    <col min="2569" max="2570" width="3.33203125" customWidth="1"/>
    <col min="2571" max="2571" width="2.88671875" customWidth="1"/>
    <col min="2572" max="2572" width="19.5546875" customWidth="1"/>
    <col min="2573" max="2573" width="2.6640625" customWidth="1"/>
    <col min="2574" max="2574" width="23" customWidth="1"/>
    <col min="2575" max="2575" width="3.44140625" customWidth="1"/>
    <col min="2576" max="2576" width="3.5546875" customWidth="1"/>
    <col min="2813" max="2813" width="3.6640625" customWidth="1"/>
    <col min="2814" max="2814" width="22.6640625" customWidth="1"/>
    <col min="2815" max="2815" width="3.88671875" customWidth="1"/>
    <col min="2816" max="2816" width="4" customWidth="1"/>
    <col min="2817" max="2817" width="3.5546875" customWidth="1"/>
    <col min="2818" max="2818" width="5" customWidth="1"/>
    <col min="2819" max="2819" width="4.44140625" customWidth="1"/>
    <col min="2820" max="2820" width="5.109375" customWidth="1"/>
    <col min="2821" max="2821" width="2.88671875" customWidth="1"/>
    <col min="2822" max="2822" width="23.6640625" customWidth="1"/>
    <col min="2823" max="2823" width="3" customWidth="1"/>
    <col min="2824" max="2824" width="22.6640625" customWidth="1"/>
    <col min="2825" max="2826" width="3.33203125" customWidth="1"/>
    <col min="2827" max="2827" width="2.88671875" customWidth="1"/>
    <col min="2828" max="2828" width="19.5546875" customWidth="1"/>
    <col min="2829" max="2829" width="2.6640625" customWidth="1"/>
    <col min="2830" max="2830" width="23" customWidth="1"/>
    <col min="2831" max="2831" width="3.44140625" customWidth="1"/>
    <col min="2832" max="2832" width="3.5546875" customWidth="1"/>
    <col min="3069" max="3069" width="3.6640625" customWidth="1"/>
    <col min="3070" max="3070" width="22.6640625" customWidth="1"/>
    <col min="3071" max="3071" width="3.88671875" customWidth="1"/>
    <col min="3072" max="3072" width="4" customWidth="1"/>
    <col min="3073" max="3073" width="3.5546875" customWidth="1"/>
    <col min="3074" max="3074" width="5" customWidth="1"/>
    <col min="3075" max="3075" width="4.44140625" customWidth="1"/>
    <col min="3076" max="3076" width="5.109375" customWidth="1"/>
    <col min="3077" max="3077" width="2.88671875" customWidth="1"/>
    <col min="3078" max="3078" width="23.6640625" customWidth="1"/>
    <col min="3079" max="3079" width="3" customWidth="1"/>
    <col min="3080" max="3080" width="22.6640625" customWidth="1"/>
    <col min="3081" max="3082" width="3.33203125" customWidth="1"/>
    <col min="3083" max="3083" width="2.88671875" customWidth="1"/>
    <col min="3084" max="3084" width="19.5546875" customWidth="1"/>
    <col min="3085" max="3085" width="2.6640625" customWidth="1"/>
    <col min="3086" max="3086" width="23" customWidth="1"/>
    <col min="3087" max="3087" width="3.44140625" customWidth="1"/>
    <col min="3088" max="3088" width="3.5546875" customWidth="1"/>
    <col min="3325" max="3325" width="3.6640625" customWidth="1"/>
    <col min="3326" max="3326" width="22.6640625" customWidth="1"/>
    <col min="3327" max="3327" width="3.88671875" customWidth="1"/>
    <col min="3328" max="3328" width="4" customWidth="1"/>
    <col min="3329" max="3329" width="3.5546875" customWidth="1"/>
    <col min="3330" max="3330" width="5" customWidth="1"/>
    <col min="3331" max="3331" width="4.44140625" customWidth="1"/>
    <col min="3332" max="3332" width="5.109375" customWidth="1"/>
    <col min="3333" max="3333" width="2.88671875" customWidth="1"/>
    <col min="3334" max="3334" width="23.6640625" customWidth="1"/>
    <col min="3335" max="3335" width="3" customWidth="1"/>
    <col min="3336" max="3336" width="22.6640625" customWidth="1"/>
    <col min="3337" max="3338" width="3.33203125" customWidth="1"/>
    <col min="3339" max="3339" width="2.88671875" customWidth="1"/>
    <col min="3340" max="3340" width="19.5546875" customWidth="1"/>
    <col min="3341" max="3341" width="2.6640625" customWidth="1"/>
    <col min="3342" max="3342" width="23" customWidth="1"/>
    <col min="3343" max="3343" width="3.44140625" customWidth="1"/>
    <col min="3344" max="3344" width="3.5546875" customWidth="1"/>
    <col min="3581" max="3581" width="3.6640625" customWidth="1"/>
    <col min="3582" max="3582" width="22.6640625" customWidth="1"/>
    <col min="3583" max="3583" width="3.88671875" customWidth="1"/>
    <col min="3584" max="3584" width="4" customWidth="1"/>
    <col min="3585" max="3585" width="3.5546875" customWidth="1"/>
    <col min="3586" max="3586" width="5" customWidth="1"/>
    <col min="3587" max="3587" width="4.44140625" customWidth="1"/>
    <col min="3588" max="3588" width="5.109375" customWidth="1"/>
    <col min="3589" max="3589" width="2.88671875" customWidth="1"/>
    <col min="3590" max="3590" width="23.6640625" customWidth="1"/>
    <col min="3591" max="3591" width="3" customWidth="1"/>
    <col min="3592" max="3592" width="22.6640625" customWidth="1"/>
    <col min="3593" max="3594" width="3.33203125" customWidth="1"/>
    <col min="3595" max="3595" width="2.88671875" customWidth="1"/>
    <col min="3596" max="3596" width="19.5546875" customWidth="1"/>
    <col min="3597" max="3597" width="2.6640625" customWidth="1"/>
    <col min="3598" max="3598" width="23" customWidth="1"/>
    <col min="3599" max="3599" width="3.44140625" customWidth="1"/>
    <col min="3600" max="3600" width="3.5546875" customWidth="1"/>
    <col min="3837" max="3837" width="3.6640625" customWidth="1"/>
    <col min="3838" max="3838" width="22.6640625" customWidth="1"/>
    <col min="3839" max="3839" width="3.88671875" customWidth="1"/>
    <col min="3840" max="3840" width="4" customWidth="1"/>
    <col min="3841" max="3841" width="3.5546875" customWidth="1"/>
    <col min="3842" max="3842" width="5" customWidth="1"/>
    <col min="3843" max="3843" width="4.44140625" customWidth="1"/>
    <col min="3844" max="3844" width="5.109375" customWidth="1"/>
    <col min="3845" max="3845" width="2.88671875" customWidth="1"/>
    <col min="3846" max="3846" width="23.6640625" customWidth="1"/>
    <col min="3847" max="3847" width="3" customWidth="1"/>
    <col min="3848" max="3848" width="22.6640625" customWidth="1"/>
    <col min="3849" max="3850" width="3.33203125" customWidth="1"/>
    <col min="3851" max="3851" width="2.88671875" customWidth="1"/>
    <col min="3852" max="3852" width="19.5546875" customWidth="1"/>
    <col min="3853" max="3853" width="2.6640625" customWidth="1"/>
    <col min="3854" max="3854" width="23" customWidth="1"/>
    <col min="3855" max="3855" width="3.44140625" customWidth="1"/>
    <col min="3856" max="3856" width="3.5546875" customWidth="1"/>
    <col min="4093" max="4093" width="3.6640625" customWidth="1"/>
    <col min="4094" max="4094" width="22.6640625" customWidth="1"/>
    <col min="4095" max="4095" width="3.88671875" customWidth="1"/>
    <col min="4096" max="4096" width="4" customWidth="1"/>
    <col min="4097" max="4097" width="3.5546875" customWidth="1"/>
    <col min="4098" max="4098" width="5" customWidth="1"/>
    <col min="4099" max="4099" width="4.44140625" customWidth="1"/>
    <col min="4100" max="4100" width="5.109375" customWidth="1"/>
    <col min="4101" max="4101" width="2.88671875" customWidth="1"/>
    <col min="4102" max="4102" width="23.6640625" customWidth="1"/>
    <col min="4103" max="4103" width="3" customWidth="1"/>
    <col min="4104" max="4104" width="22.6640625" customWidth="1"/>
    <col min="4105" max="4106" width="3.33203125" customWidth="1"/>
    <col min="4107" max="4107" width="2.88671875" customWidth="1"/>
    <col min="4108" max="4108" width="19.5546875" customWidth="1"/>
    <col min="4109" max="4109" width="2.6640625" customWidth="1"/>
    <col min="4110" max="4110" width="23" customWidth="1"/>
    <col min="4111" max="4111" width="3.44140625" customWidth="1"/>
    <col min="4112" max="4112" width="3.5546875" customWidth="1"/>
    <col min="4349" max="4349" width="3.6640625" customWidth="1"/>
    <col min="4350" max="4350" width="22.6640625" customWidth="1"/>
    <col min="4351" max="4351" width="3.88671875" customWidth="1"/>
    <col min="4352" max="4352" width="4" customWidth="1"/>
    <col min="4353" max="4353" width="3.5546875" customWidth="1"/>
    <col min="4354" max="4354" width="5" customWidth="1"/>
    <col min="4355" max="4355" width="4.44140625" customWidth="1"/>
    <col min="4356" max="4356" width="5.109375" customWidth="1"/>
    <col min="4357" max="4357" width="2.88671875" customWidth="1"/>
    <col min="4358" max="4358" width="23.6640625" customWidth="1"/>
    <col min="4359" max="4359" width="3" customWidth="1"/>
    <col min="4360" max="4360" width="22.6640625" customWidth="1"/>
    <col min="4361" max="4362" width="3.33203125" customWidth="1"/>
    <col min="4363" max="4363" width="2.88671875" customWidth="1"/>
    <col min="4364" max="4364" width="19.5546875" customWidth="1"/>
    <col min="4365" max="4365" width="2.6640625" customWidth="1"/>
    <col min="4366" max="4366" width="23" customWidth="1"/>
    <col min="4367" max="4367" width="3.44140625" customWidth="1"/>
    <col min="4368" max="4368" width="3.5546875" customWidth="1"/>
    <col min="4605" max="4605" width="3.6640625" customWidth="1"/>
    <col min="4606" max="4606" width="22.6640625" customWidth="1"/>
    <col min="4607" max="4607" width="3.88671875" customWidth="1"/>
    <col min="4608" max="4608" width="4" customWidth="1"/>
    <col min="4609" max="4609" width="3.5546875" customWidth="1"/>
    <col min="4610" max="4610" width="5" customWidth="1"/>
    <col min="4611" max="4611" width="4.44140625" customWidth="1"/>
    <col min="4612" max="4612" width="5.109375" customWidth="1"/>
    <col min="4613" max="4613" width="2.88671875" customWidth="1"/>
    <col min="4614" max="4614" width="23.6640625" customWidth="1"/>
    <col min="4615" max="4615" width="3" customWidth="1"/>
    <col min="4616" max="4616" width="22.6640625" customWidth="1"/>
    <col min="4617" max="4618" width="3.33203125" customWidth="1"/>
    <col min="4619" max="4619" width="2.88671875" customWidth="1"/>
    <col min="4620" max="4620" width="19.5546875" customWidth="1"/>
    <col min="4621" max="4621" width="2.6640625" customWidth="1"/>
    <col min="4622" max="4622" width="23" customWidth="1"/>
    <col min="4623" max="4623" width="3.44140625" customWidth="1"/>
    <col min="4624" max="4624" width="3.5546875" customWidth="1"/>
    <col min="4861" max="4861" width="3.6640625" customWidth="1"/>
    <col min="4862" max="4862" width="22.6640625" customWidth="1"/>
    <col min="4863" max="4863" width="3.88671875" customWidth="1"/>
    <col min="4864" max="4864" width="4" customWidth="1"/>
    <col min="4865" max="4865" width="3.5546875" customWidth="1"/>
    <col min="4866" max="4866" width="5" customWidth="1"/>
    <col min="4867" max="4867" width="4.44140625" customWidth="1"/>
    <col min="4868" max="4868" width="5.109375" customWidth="1"/>
    <col min="4869" max="4869" width="2.88671875" customWidth="1"/>
    <col min="4870" max="4870" width="23.6640625" customWidth="1"/>
    <col min="4871" max="4871" width="3" customWidth="1"/>
    <col min="4872" max="4872" width="22.6640625" customWidth="1"/>
    <col min="4873" max="4874" width="3.33203125" customWidth="1"/>
    <col min="4875" max="4875" width="2.88671875" customWidth="1"/>
    <col min="4876" max="4876" width="19.5546875" customWidth="1"/>
    <col min="4877" max="4877" width="2.6640625" customWidth="1"/>
    <col min="4878" max="4878" width="23" customWidth="1"/>
    <col min="4879" max="4879" width="3.44140625" customWidth="1"/>
    <col min="4880" max="4880" width="3.5546875" customWidth="1"/>
    <col min="5117" max="5117" width="3.6640625" customWidth="1"/>
    <col min="5118" max="5118" width="22.6640625" customWidth="1"/>
    <col min="5119" max="5119" width="3.88671875" customWidth="1"/>
    <col min="5120" max="5120" width="4" customWidth="1"/>
    <col min="5121" max="5121" width="3.5546875" customWidth="1"/>
    <col min="5122" max="5122" width="5" customWidth="1"/>
    <col min="5123" max="5123" width="4.44140625" customWidth="1"/>
    <col min="5124" max="5124" width="5.109375" customWidth="1"/>
    <col min="5125" max="5125" width="2.88671875" customWidth="1"/>
    <col min="5126" max="5126" width="23.6640625" customWidth="1"/>
    <col min="5127" max="5127" width="3" customWidth="1"/>
    <col min="5128" max="5128" width="22.6640625" customWidth="1"/>
    <col min="5129" max="5130" width="3.33203125" customWidth="1"/>
    <col min="5131" max="5131" width="2.88671875" customWidth="1"/>
    <col min="5132" max="5132" width="19.5546875" customWidth="1"/>
    <col min="5133" max="5133" width="2.6640625" customWidth="1"/>
    <col min="5134" max="5134" width="23" customWidth="1"/>
    <col min="5135" max="5135" width="3.44140625" customWidth="1"/>
    <col min="5136" max="5136" width="3.5546875" customWidth="1"/>
    <col min="5373" max="5373" width="3.6640625" customWidth="1"/>
    <col min="5374" max="5374" width="22.6640625" customWidth="1"/>
    <col min="5375" max="5375" width="3.88671875" customWidth="1"/>
    <col min="5376" max="5376" width="4" customWidth="1"/>
    <col min="5377" max="5377" width="3.5546875" customWidth="1"/>
    <col min="5378" max="5378" width="5" customWidth="1"/>
    <col min="5379" max="5379" width="4.44140625" customWidth="1"/>
    <col min="5380" max="5380" width="5.109375" customWidth="1"/>
    <col min="5381" max="5381" width="2.88671875" customWidth="1"/>
    <col min="5382" max="5382" width="23.6640625" customWidth="1"/>
    <col min="5383" max="5383" width="3" customWidth="1"/>
    <col min="5384" max="5384" width="22.6640625" customWidth="1"/>
    <col min="5385" max="5386" width="3.33203125" customWidth="1"/>
    <col min="5387" max="5387" width="2.88671875" customWidth="1"/>
    <col min="5388" max="5388" width="19.5546875" customWidth="1"/>
    <col min="5389" max="5389" width="2.6640625" customWidth="1"/>
    <col min="5390" max="5390" width="23" customWidth="1"/>
    <col min="5391" max="5391" width="3.44140625" customWidth="1"/>
    <col min="5392" max="5392" width="3.5546875" customWidth="1"/>
    <col min="5629" max="5629" width="3.6640625" customWidth="1"/>
    <col min="5630" max="5630" width="22.6640625" customWidth="1"/>
    <col min="5631" max="5631" width="3.88671875" customWidth="1"/>
    <col min="5632" max="5632" width="4" customWidth="1"/>
    <col min="5633" max="5633" width="3.5546875" customWidth="1"/>
    <col min="5634" max="5634" width="5" customWidth="1"/>
    <col min="5635" max="5635" width="4.44140625" customWidth="1"/>
    <col min="5636" max="5636" width="5.109375" customWidth="1"/>
    <col min="5637" max="5637" width="2.88671875" customWidth="1"/>
    <col min="5638" max="5638" width="23.6640625" customWidth="1"/>
    <col min="5639" max="5639" width="3" customWidth="1"/>
    <col min="5640" max="5640" width="22.6640625" customWidth="1"/>
    <col min="5641" max="5642" width="3.33203125" customWidth="1"/>
    <col min="5643" max="5643" width="2.88671875" customWidth="1"/>
    <col min="5644" max="5644" width="19.5546875" customWidth="1"/>
    <col min="5645" max="5645" width="2.6640625" customWidth="1"/>
    <col min="5646" max="5646" width="23" customWidth="1"/>
    <col min="5647" max="5647" width="3.44140625" customWidth="1"/>
    <col min="5648" max="5648" width="3.5546875" customWidth="1"/>
    <col min="5885" max="5885" width="3.6640625" customWidth="1"/>
    <col min="5886" max="5886" width="22.6640625" customWidth="1"/>
    <col min="5887" max="5887" width="3.88671875" customWidth="1"/>
    <col min="5888" max="5888" width="4" customWidth="1"/>
    <col min="5889" max="5889" width="3.5546875" customWidth="1"/>
    <col min="5890" max="5890" width="5" customWidth="1"/>
    <col min="5891" max="5891" width="4.44140625" customWidth="1"/>
    <col min="5892" max="5892" width="5.109375" customWidth="1"/>
    <col min="5893" max="5893" width="2.88671875" customWidth="1"/>
    <col min="5894" max="5894" width="23.6640625" customWidth="1"/>
    <col min="5895" max="5895" width="3" customWidth="1"/>
    <col min="5896" max="5896" width="22.6640625" customWidth="1"/>
    <col min="5897" max="5898" width="3.33203125" customWidth="1"/>
    <col min="5899" max="5899" width="2.88671875" customWidth="1"/>
    <col min="5900" max="5900" width="19.5546875" customWidth="1"/>
    <col min="5901" max="5901" width="2.6640625" customWidth="1"/>
    <col min="5902" max="5902" width="23" customWidth="1"/>
    <col min="5903" max="5903" width="3.44140625" customWidth="1"/>
    <col min="5904" max="5904" width="3.5546875" customWidth="1"/>
    <col min="6141" max="6141" width="3.6640625" customWidth="1"/>
    <col min="6142" max="6142" width="22.6640625" customWidth="1"/>
    <col min="6143" max="6143" width="3.88671875" customWidth="1"/>
    <col min="6144" max="6144" width="4" customWidth="1"/>
    <col min="6145" max="6145" width="3.5546875" customWidth="1"/>
    <col min="6146" max="6146" width="5" customWidth="1"/>
    <col min="6147" max="6147" width="4.44140625" customWidth="1"/>
    <col min="6148" max="6148" width="5.109375" customWidth="1"/>
    <col min="6149" max="6149" width="2.88671875" customWidth="1"/>
    <col min="6150" max="6150" width="23.6640625" customWidth="1"/>
    <col min="6151" max="6151" width="3" customWidth="1"/>
    <col min="6152" max="6152" width="22.6640625" customWidth="1"/>
    <col min="6153" max="6154" width="3.33203125" customWidth="1"/>
    <col min="6155" max="6155" width="2.88671875" customWidth="1"/>
    <col min="6156" max="6156" width="19.5546875" customWidth="1"/>
    <col min="6157" max="6157" width="2.6640625" customWidth="1"/>
    <col min="6158" max="6158" width="23" customWidth="1"/>
    <col min="6159" max="6159" width="3.44140625" customWidth="1"/>
    <col min="6160" max="6160" width="3.5546875" customWidth="1"/>
    <col min="6397" max="6397" width="3.6640625" customWidth="1"/>
    <col min="6398" max="6398" width="22.6640625" customWidth="1"/>
    <col min="6399" max="6399" width="3.88671875" customWidth="1"/>
    <col min="6400" max="6400" width="4" customWidth="1"/>
    <col min="6401" max="6401" width="3.5546875" customWidth="1"/>
    <col min="6402" max="6402" width="5" customWidth="1"/>
    <col min="6403" max="6403" width="4.44140625" customWidth="1"/>
    <col min="6404" max="6404" width="5.109375" customWidth="1"/>
    <col min="6405" max="6405" width="2.88671875" customWidth="1"/>
    <col min="6406" max="6406" width="23.6640625" customWidth="1"/>
    <col min="6407" max="6407" width="3" customWidth="1"/>
    <col min="6408" max="6408" width="22.6640625" customWidth="1"/>
    <col min="6409" max="6410" width="3.33203125" customWidth="1"/>
    <col min="6411" max="6411" width="2.88671875" customWidth="1"/>
    <col min="6412" max="6412" width="19.5546875" customWidth="1"/>
    <col min="6413" max="6413" width="2.6640625" customWidth="1"/>
    <col min="6414" max="6414" width="23" customWidth="1"/>
    <col min="6415" max="6415" width="3.44140625" customWidth="1"/>
    <col min="6416" max="6416" width="3.5546875" customWidth="1"/>
    <col min="6653" max="6653" width="3.6640625" customWidth="1"/>
    <col min="6654" max="6654" width="22.6640625" customWidth="1"/>
    <col min="6655" max="6655" width="3.88671875" customWidth="1"/>
    <col min="6656" max="6656" width="4" customWidth="1"/>
    <col min="6657" max="6657" width="3.5546875" customWidth="1"/>
    <col min="6658" max="6658" width="5" customWidth="1"/>
    <col min="6659" max="6659" width="4.44140625" customWidth="1"/>
    <col min="6660" max="6660" width="5.109375" customWidth="1"/>
    <col min="6661" max="6661" width="2.88671875" customWidth="1"/>
    <col min="6662" max="6662" width="23.6640625" customWidth="1"/>
    <col min="6663" max="6663" width="3" customWidth="1"/>
    <col min="6664" max="6664" width="22.6640625" customWidth="1"/>
    <col min="6665" max="6666" width="3.33203125" customWidth="1"/>
    <col min="6667" max="6667" width="2.88671875" customWidth="1"/>
    <col min="6668" max="6668" width="19.5546875" customWidth="1"/>
    <col min="6669" max="6669" width="2.6640625" customWidth="1"/>
    <col min="6670" max="6670" width="23" customWidth="1"/>
    <col min="6671" max="6671" width="3.44140625" customWidth="1"/>
    <col min="6672" max="6672" width="3.5546875" customWidth="1"/>
    <col min="6909" max="6909" width="3.6640625" customWidth="1"/>
    <col min="6910" max="6910" width="22.6640625" customWidth="1"/>
    <col min="6911" max="6911" width="3.88671875" customWidth="1"/>
    <col min="6912" max="6912" width="4" customWidth="1"/>
    <col min="6913" max="6913" width="3.5546875" customWidth="1"/>
    <col min="6914" max="6914" width="5" customWidth="1"/>
    <col min="6915" max="6915" width="4.44140625" customWidth="1"/>
    <col min="6916" max="6916" width="5.109375" customWidth="1"/>
    <col min="6917" max="6917" width="2.88671875" customWidth="1"/>
    <col min="6918" max="6918" width="23.6640625" customWidth="1"/>
    <col min="6919" max="6919" width="3" customWidth="1"/>
    <col min="6920" max="6920" width="22.6640625" customWidth="1"/>
    <col min="6921" max="6922" width="3.33203125" customWidth="1"/>
    <col min="6923" max="6923" width="2.88671875" customWidth="1"/>
    <col min="6924" max="6924" width="19.5546875" customWidth="1"/>
    <col min="6925" max="6925" width="2.6640625" customWidth="1"/>
    <col min="6926" max="6926" width="23" customWidth="1"/>
    <col min="6927" max="6927" width="3.44140625" customWidth="1"/>
    <col min="6928" max="6928" width="3.5546875" customWidth="1"/>
    <col min="7165" max="7165" width="3.6640625" customWidth="1"/>
    <col min="7166" max="7166" width="22.6640625" customWidth="1"/>
    <col min="7167" max="7167" width="3.88671875" customWidth="1"/>
    <col min="7168" max="7168" width="4" customWidth="1"/>
    <col min="7169" max="7169" width="3.5546875" customWidth="1"/>
    <col min="7170" max="7170" width="5" customWidth="1"/>
    <col min="7171" max="7171" width="4.44140625" customWidth="1"/>
    <col min="7172" max="7172" width="5.109375" customWidth="1"/>
    <col min="7173" max="7173" width="2.88671875" customWidth="1"/>
    <col min="7174" max="7174" width="23.6640625" customWidth="1"/>
    <col min="7175" max="7175" width="3" customWidth="1"/>
    <col min="7176" max="7176" width="22.6640625" customWidth="1"/>
    <col min="7177" max="7178" width="3.33203125" customWidth="1"/>
    <col min="7179" max="7179" width="2.88671875" customWidth="1"/>
    <col min="7180" max="7180" width="19.5546875" customWidth="1"/>
    <col min="7181" max="7181" width="2.6640625" customWidth="1"/>
    <col min="7182" max="7182" width="23" customWidth="1"/>
    <col min="7183" max="7183" width="3.44140625" customWidth="1"/>
    <col min="7184" max="7184" width="3.5546875" customWidth="1"/>
    <col min="7421" max="7421" width="3.6640625" customWidth="1"/>
    <col min="7422" max="7422" width="22.6640625" customWidth="1"/>
    <col min="7423" max="7423" width="3.88671875" customWidth="1"/>
    <col min="7424" max="7424" width="4" customWidth="1"/>
    <col min="7425" max="7425" width="3.5546875" customWidth="1"/>
    <col min="7426" max="7426" width="5" customWidth="1"/>
    <col min="7427" max="7427" width="4.44140625" customWidth="1"/>
    <col min="7428" max="7428" width="5.109375" customWidth="1"/>
    <col min="7429" max="7429" width="2.88671875" customWidth="1"/>
    <col min="7430" max="7430" width="23.6640625" customWidth="1"/>
    <col min="7431" max="7431" width="3" customWidth="1"/>
    <col min="7432" max="7432" width="22.6640625" customWidth="1"/>
    <col min="7433" max="7434" width="3.33203125" customWidth="1"/>
    <col min="7435" max="7435" width="2.88671875" customWidth="1"/>
    <col min="7436" max="7436" width="19.5546875" customWidth="1"/>
    <col min="7437" max="7437" width="2.6640625" customWidth="1"/>
    <col min="7438" max="7438" width="23" customWidth="1"/>
    <col min="7439" max="7439" width="3.44140625" customWidth="1"/>
    <col min="7440" max="7440" width="3.5546875" customWidth="1"/>
    <col min="7677" max="7677" width="3.6640625" customWidth="1"/>
    <col min="7678" max="7678" width="22.6640625" customWidth="1"/>
    <col min="7679" max="7679" width="3.88671875" customWidth="1"/>
    <col min="7680" max="7680" width="4" customWidth="1"/>
    <col min="7681" max="7681" width="3.5546875" customWidth="1"/>
    <col min="7682" max="7682" width="5" customWidth="1"/>
    <col min="7683" max="7683" width="4.44140625" customWidth="1"/>
    <col min="7684" max="7684" width="5.109375" customWidth="1"/>
    <col min="7685" max="7685" width="2.88671875" customWidth="1"/>
    <col min="7686" max="7686" width="23.6640625" customWidth="1"/>
    <col min="7687" max="7687" width="3" customWidth="1"/>
    <col min="7688" max="7688" width="22.6640625" customWidth="1"/>
    <col min="7689" max="7690" width="3.33203125" customWidth="1"/>
    <col min="7691" max="7691" width="2.88671875" customWidth="1"/>
    <col min="7692" max="7692" width="19.5546875" customWidth="1"/>
    <col min="7693" max="7693" width="2.6640625" customWidth="1"/>
    <col min="7694" max="7694" width="23" customWidth="1"/>
    <col min="7695" max="7695" width="3.44140625" customWidth="1"/>
    <col min="7696" max="7696" width="3.5546875" customWidth="1"/>
    <col min="7933" max="7933" width="3.6640625" customWidth="1"/>
    <col min="7934" max="7934" width="22.6640625" customWidth="1"/>
    <col min="7935" max="7935" width="3.88671875" customWidth="1"/>
    <col min="7936" max="7936" width="4" customWidth="1"/>
    <col min="7937" max="7937" width="3.5546875" customWidth="1"/>
    <col min="7938" max="7938" width="5" customWidth="1"/>
    <col min="7939" max="7939" width="4.44140625" customWidth="1"/>
    <col min="7940" max="7940" width="5.109375" customWidth="1"/>
    <col min="7941" max="7941" width="2.88671875" customWidth="1"/>
    <col min="7942" max="7942" width="23.6640625" customWidth="1"/>
    <col min="7943" max="7943" width="3" customWidth="1"/>
    <col min="7944" max="7944" width="22.6640625" customWidth="1"/>
    <col min="7945" max="7946" width="3.33203125" customWidth="1"/>
    <col min="7947" max="7947" width="2.88671875" customWidth="1"/>
    <col min="7948" max="7948" width="19.5546875" customWidth="1"/>
    <col min="7949" max="7949" width="2.6640625" customWidth="1"/>
    <col min="7950" max="7950" width="23" customWidth="1"/>
    <col min="7951" max="7951" width="3.44140625" customWidth="1"/>
    <col min="7952" max="7952" width="3.5546875" customWidth="1"/>
    <col min="8189" max="8189" width="3.6640625" customWidth="1"/>
    <col min="8190" max="8190" width="22.6640625" customWidth="1"/>
    <col min="8191" max="8191" width="3.88671875" customWidth="1"/>
    <col min="8192" max="8192" width="4" customWidth="1"/>
    <col min="8193" max="8193" width="3.5546875" customWidth="1"/>
    <col min="8194" max="8194" width="5" customWidth="1"/>
    <col min="8195" max="8195" width="4.44140625" customWidth="1"/>
    <col min="8196" max="8196" width="5.109375" customWidth="1"/>
    <col min="8197" max="8197" width="2.88671875" customWidth="1"/>
    <col min="8198" max="8198" width="23.6640625" customWidth="1"/>
    <col min="8199" max="8199" width="3" customWidth="1"/>
    <col min="8200" max="8200" width="22.6640625" customWidth="1"/>
    <col min="8201" max="8202" width="3.33203125" customWidth="1"/>
    <col min="8203" max="8203" width="2.88671875" customWidth="1"/>
    <col min="8204" max="8204" width="19.5546875" customWidth="1"/>
    <col min="8205" max="8205" width="2.6640625" customWidth="1"/>
    <col min="8206" max="8206" width="23" customWidth="1"/>
    <col min="8207" max="8207" width="3.44140625" customWidth="1"/>
    <col min="8208" max="8208" width="3.5546875" customWidth="1"/>
    <col min="8445" max="8445" width="3.6640625" customWidth="1"/>
    <col min="8446" max="8446" width="22.6640625" customWidth="1"/>
    <col min="8447" max="8447" width="3.88671875" customWidth="1"/>
    <col min="8448" max="8448" width="4" customWidth="1"/>
    <col min="8449" max="8449" width="3.5546875" customWidth="1"/>
    <col min="8450" max="8450" width="5" customWidth="1"/>
    <col min="8451" max="8451" width="4.44140625" customWidth="1"/>
    <col min="8452" max="8452" width="5.109375" customWidth="1"/>
    <col min="8453" max="8453" width="2.88671875" customWidth="1"/>
    <col min="8454" max="8454" width="23.6640625" customWidth="1"/>
    <col min="8455" max="8455" width="3" customWidth="1"/>
    <col min="8456" max="8456" width="22.6640625" customWidth="1"/>
    <col min="8457" max="8458" width="3.33203125" customWidth="1"/>
    <col min="8459" max="8459" width="2.88671875" customWidth="1"/>
    <col min="8460" max="8460" width="19.5546875" customWidth="1"/>
    <col min="8461" max="8461" width="2.6640625" customWidth="1"/>
    <col min="8462" max="8462" width="23" customWidth="1"/>
    <col min="8463" max="8463" width="3.44140625" customWidth="1"/>
    <col min="8464" max="8464" width="3.5546875" customWidth="1"/>
    <col min="8701" max="8701" width="3.6640625" customWidth="1"/>
    <col min="8702" max="8702" width="22.6640625" customWidth="1"/>
    <col min="8703" max="8703" width="3.88671875" customWidth="1"/>
    <col min="8704" max="8704" width="4" customWidth="1"/>
    <col min="8705" max="8705" width="3.5546875" customWidth="1"/>
    <col min="8706" max="8706" width="5" customWidth="1"/>
    <col min="8707" max="8707" width="4.44140625" customWidth="1"/>
    <col min="8708" max="8708" width="5.109375" customWidth="1"/>
    <col min="8709" max="8709" width="2.88671875" customWidth="1"/>
    <col min="8710" max="8710" width="23.6640625" customWidth="1"/>
    <col min="8711" max="8711" width="3" customWidth="1"/>
    <col min="8712" max="8712" width="22.6640625" customWidth="1"/>
    <col min="8713" max="8714" width="3.33203125" customWidth="1"/>
    <col min="8715" max="8715" width="2.88671875" customWidth="1"/>
    <col min="8716" max="8716" width="19.5546875" customWidth="1"/>
    <col min="8717" max="8717" width="2.6640625" customWidth="1"/>
    <col min="8718" max="8718" width="23" customWidth="1"/>
    <col min="8719" max="8719" width="3.44140625" customWidth="1"/>
    <col min="8720" max="8720" width="3.5546875" customWidth="1"/>
    <col min="8957" max="8957" width="3.6640625" customWidth="1"/>
    <col min="8958" max="8958" width="22.6640625" customWidth="1"/>
    <col min="8959" max="8959" width="3.88671875" customWidth="1"/>
    <col min="8960" max="8960" width="4" customWidth="1"/>
    <col min="8961" max="8961" width="3.5546875" customWidth="1"/>
    <col min="8962" max="8962" width="5" customWidth="1"/>
    <col min="8963" max="8963" width="4.44140625" customWidth="1"/>
    <col min="8964" max="8964" width="5.109375" customWidth="1"/>
    <col min="8965" max="8965" width="2.88671875" customWidth="1"/>
    <col min="8966" max="8966" width="23.6640625" customWidth="1"/>
    <col min="8967" max="8967" width="3" customWidth="1"/>
    <col min="8968" max="8968" width="22.6640625" customWidth="1"/>
    <col min="8969" max="8970" width="3.33203125" customWidth="1"/>
    <col min="8971" max="8971" width="2.88671875" customWidth="1"/>
    <col min="8972" max="8972" width="19.5546875" customWidth="1"/>
    <col min="8973" max="8973" width="2.6640625" customWidth="1"/>
    <col min="8974" max="8974" width="23" customWidth="1"/>
    <col min="8975" max="8975" width="3.44140625" customWidth="1"/>
    <col min="8976" max="8976" width="3.5546875" customWidth="1"/>
    <col min="9213" max="9213" width="3.6640625" customWidth="1"/>
    <col min="9214" max="9214" width="22.6640625" customWidth="1"/>
    <col min="9215" max="9215" width="3.88671875" customWidth="1"/>
    <col min="9216" max="9216" width="4" customWidth="1"/>
    <col min="9217" max="9217" width="3.5546875" customWidth="1"/>
    <col min="9218" max="9218" width="5" customWidth="1"/>
    <col min="9219" max="9219" width="4.44140625" customWidth="1"/>
    <col min="9220" max="9220" width="5.109375" customWidth="1"/>
    <col min="9221" max="9221" width="2.88671875" customWidth="1"/>
    <col min="9222" max="9222" width="23.6640625" customWidth="1"/>
    <col min="9223" max="9223" width="3" customWidth="1"/>
    <col min="9224" max="9224" width="22.6640625" customWidth="1"/>
    <col min="9225" max="9226" width="3.33203125" customWidth="1"/>
    <col min="9227" max="9227" width="2.88671875" customWidth="1"/>
    <col min="9228" max="9228" width="19.5546875" customWidth="1"/>
    <col min="9229" max="9229" width="2.6640625" customWidth="1"/>
    <col min="9230" max="9230" width="23" customWidth="1"/>
    <col min="9231" max="9231" width="3.44140625" customWidth="1"/>
    <col min="9232" max="9232" width="3.5546875" customWidth="1"/>
    <col min="9469" max="9469" width="3.6640625" customWidth="1"/>
    <col min="9470" max="9470" width="22.6640625" customWidth="1"/>
    <col min="9471" max="9471" width="3.88671875" customWidth="1"/>
    <col min="9472" max="9472" width="4" customWidth="1"/>
    <col min="9473" max="9473" width="3.5546875" customWidth="1"/>
    <col min="9474" max="9474" width="5" customWidth="1"/>
    <col min="9475" max="9475" width="4.44140625" customWidth="1"/>
    <col min="9476" max="9476" width="5.109375" customWidth="1"/>
    <col min="9477" max="9477" width="2.88671875" customWidth="1"/>
    <col min="9478" max="9478" width="23.6640625" customWidth="1"/>
    <col min="9479" max="9479" width="3" customWidth="1"/>
    <col min="9480" max="9480" width="22.6640625" customWidth="1"/>
    <col min="9481" max="9482" width="3.33203125" customWidth="1"/>
    <col min="9483" max="9483" width="2.88671875" customWidth="1"/>
    <col min="9484" max="9484" width="19.5546875" customWidth="1"/>
    <col min="9485" max="9485" width="2.6640625" customWidth="1"/>
    <col min="9486" max="9486" width="23" customWidth="1"/>
    <col min="9487" max="9487" width="3.44140625" customWidth="1"/>
    <col min="9488" max="9488" width="3.5546875" customWidth="1"/>
    <col min="9725" max="9725" width="3.6640625" customWidth="1"/>
    <col min="9726" max="9726" width="22.6640625" customWidth="1"/>
    <col min="9727" max="9727" width="3.88671875" customWidth="1"/>
    <col min="9728" max="9728" width="4" customWidth="1"/>
    <col min="9729" max="9729" width="3.5546875" customWidth="1"/>
    <col min="9730" max="9730" width="5" customWidth="1"/>
    <col min="9731" max="9731" width="4.44140625" customWidth="1"/>
    <col min="9732" max="9732" width="5.109375" customWidth="1"/>
    <col min="9733" max="9733" width="2.88671875" customWidth="1"/>
    <col min="9734" max="9734" width="23.6640625" customWidth="1"/>
    <col min="9735" max="9735" width="3" customWidth="1"/>
    <col min="9736" max="9736" width="22.6640625" customWidth="1"/>
    <col min="9737" max="9738" width="3.33203125" customWidth="1"/>
    <col min="9739" max="9739" width="2.88671875" customWidth="1"/>
    <col min="9740" max="9740" width="19.5546875" customWidth="1"/>
    <col min="9741" max="9741" width="2.6640625" customWidth="1"/>
    <col min="9742" max="9742" width="23" customWidth="1"/>
    <col min="9743" max="9743" width="3.44140625" customWidth="1"/>
    <col min="9744" max="9744" width="3.5546875" customWidth="1"/>
    <col min="9981" max="9981" width="3.6640625" customWidth="1"/>
    <col min="9982" max="9982" width="22.6640625" customWidth="1"/>
    <col min="9983" max="9983" width="3.88671875" customWidth="1"/>
    <col min="9984" max="9984" width="4" customWidth="1"/>
    <col min="9985" max="9985" width="3.5546875" customWidth="1"/>
    <col min="9986" max="9986" width="5" customWidth="1"/>
    <col min="9987" max="9987" width="4.44140625" customWidth="1"/>
    <col min="9988" max="9988" width="5.109375" customWidth="1"/>
    <col min="9989" max="9989" width="2.88671875" customWidth="1"/>
    <col min="9990" max="9990" width="23.6640625" customWidth="1"/>
    <col min="9991" max="9991" width="3" customWidth="1"/>
    <col min="9992" max="9992" width="22.6640625" customWidth="1"/>
    <col min="9993" max="9994" width="3.33203125" customWidth="1"/>
    <col min="9995" max="9995" width="2.88671875" customWidth="1"/>
    <col min="9996" max="9996" width="19.5546875" customWidth="1"/>
    <col min="9997" max="9997" width="2.6640625" customWidth="1"/>
    <col min="9998" max="9998" width="23" customWidth="1"/>
    <col min="9999" max="9999" width="3.44140625" customWidth="1"/>
    <col min="10000" max="10000" width="3.5546875" customWidth="1"/>
    <col min="10237" max="10237" width="3.6640625" customWidth="1"/>
    <col min="10238" max="10238" width="22.6640625" customWidth="1"/>
    <col min="10239" max="10239" width="3.88671875" customWidth="1"/>
    <col min="10240" max="10240" width="4" customWidth="1"/>
    <col min="10241" max="10241" width="3.5546875" customWidth="1"/>
    <col min="10242" max="10242" width="5" customWidth="1"/>
    <col min="10243" max="10243" width="4.44140625" customWidth="1"/>
    <col min="10244" max="10244" width="5.109375" customWidth="1"/>
    <col min="10245" max="10245" width="2.88671875" customWidth="1"/>
    <col min="10246" max="10246" width="23.6640625" customWidth="1"/>
    <col min="10247" max="10247" width="3" customWidth="1"/>
    <col min="10248" max="10248" width="22.6640625" customWidth="1"/>
    <col min="10249" max="10250" width="3.33203125" customWidth="1"/>
    <col min="10251" max="10251" width="2.88671875" customWidth="1"/>
    <col min="10252" max="10252" width="19.5546875" customWidth="1"/>
    <col min="10253" max="10253" width="2.6640625" customWidth="1"/>
    <col min="10254" max="10254" width="23" customWidth="1"/>
    <col min="10255" max="10255" width="3.44140625" customWidth="1"/>
    <col min="10256" max="10256" width="3.5546875" customWidth="1"/>
    <col min="10493" max="10493" width="3.6640625" customWidth="1"/>
    <col min="10494" max="10494" width="22.6640625" customWidth="1"/>
    <col min="10495" max="10495" width="3.88671875" customWidth="1"/>
    <col min="10496" max="10496" width="4" customWidth="1"/>
    <col min="10497" max="10497" width="3.5546875" customWidth="1"/>
    <col min="10498" max="10498" width="5" customWidth="1"/>
    <col min="10499" max="10499" width="4.44140625" customWidth="1"/>
    <col min="10500" max="10500" width="5.109375" customWidth="1"/>
    <col min="10501" max="10501" width="2.88671875" customWidth="1"/>
    <col min="10502" max="10502" width="23.6640625" customWidth="1"/>
    <col min="10503" max="10503" width="3" customWidth="1"/>
    <col min="10504" max="10504" width="22.6640625" customWidth="1"/>
    <col min="10505" max="10506" width="3.33203125" customWidth="1"/>
    <col min="10507" max="10507" width="2.88671875" customWidth="1"/>
    <col min="10508" max="10508" width="19.5546875" customWidth="1"/>
    <col min="10509" max="10509" width="2.6640625" customWidth="1"/>
    <col min="10510" max="10510" width="23" customWidth="1"/>
    <col min="10511" max="10511" width="3.44140625" customWidth="1"/>
    <col min="10512" max="10512" width="3.5546875" customWidth="1"/>
    <col min="10749" max="10749" width="3.6640625" customWidth="1"/>
    <col min="10750" max="10750" width="22.6640625" customWidth="1"/>
    <col min="10751" max="10751" width="3.88671875" customWidth="1"/>
    <col min="10752" max="10752" width="4" customWidth="1"/>
    <col min="10753" max="10753" width="3.5546875" customWidth="1"/>
    <col min="10754" max="10754" width="5" customWidth="1"/>
    <col min="10755" max="10755" width="4.44140625" customWidth="1"/>
    <col min="10756" max="10756" width="5.109375" customWidth="1"/>
    <col min="10757" max="10757" width="2.88671875" customWidth="1"/>
    <col min="10758" max="10758" width="23.6640625" customWidth="1"/>
    <col min="10759" max="10759" width="3" customWidth="1"/>
    <col min="10760" max="10760" width="22.6640625" customWidth="1"/>
    <col min="10761" max="10762" width="3.33203125" customWidth="1"/>
    <col min="10763" max="10763" width="2.88671875" customWidth="1"/>
    <col min="10764" max="10764" width="19.5546875" customWidth="1"/>
    <col min="10765" max="10765" width="2.6640625" customWidth="1"/>
    <col min="10766" max="10766" width="23" customWidth="1"/>
    <col min="10767" max="10767" width="3.44140625" customWidth="1"/>
    <col min="10768" max="10768" width="3.5546875" customWidth="1"/>
    <col min="11005" max="11005" width="3.6640625" customWidth="1"/>
    <col min="11006" max="11006" width="22.6640625" customWidth="1"/>
    <col min="11007" max="11007" width="3.88671875" customWidth="1"/>
    <col min="11008" max="11008" width="4" customWidth="1"/>
    <col min="11009" max="11009" width="3.5546875" customWidth="1"/>
    <col min="11010" max="11010" width="5" customWidth="1"/>
    <col min="11011" max="11011" width="4.44140625" customWidth="1"/>
    <col min="11012" max="11012" width="5.109375" customWidth="1"/>
    <col min="11013" max="11013" width="2.88671875" customWidth="1"/>
    <col min="11014" max="11014" width="23.6640625" customWidth="1"/>
    <col min="11015" max="11015" width="3" customWidth="1"/>
    <col min="11016" max="11016" width="22.6640625" customWidth="1"/>
    <col min="11017" max="11018" width="3.33203125" customWidth="1"/>
    <col min="11019" max="11019" width="2.88671875" customWidth="1"/>
    <col min="11020" max="11020" width="19.5546875" customWidth="1"/>
    <col min="11021" max="11021" width="2.6640625" customWidth="1"/>
    <col min="11022" max="11022" width="23" customWidth="1"/>
    <col min="11023" max="11023" width="3.44140625" customWidth="1"/>
    <col min="11024" max="11024" width="3.5546875" customWidth="1"/>
    <col min="11261" max="11261" width="3.6640625" customWidth="1"/>
    <col min="11262" max="11262" width="22.6640625" customWidth="1"/>
    <col min="11263" max="11263" width="3.88671875" customWidth="1"/>
    <col min="11264" max="11264" width="4" customWidth="1"/>
    <col min="11265" max="11265" width="3.5546875" customWidth="1"/>
    <col min="11266" max="11266" width="5" customWidth="1"/>
    <col min="11267" max="11267" width="4.44140625" customWidth="1"/>
    <col min="11268" max="11268" width="5.109375" customWidth="1"/>
    <col min="11269" max="11269" width="2.88671875" customWidth="1"/>
    <col min="11270" max="11270" width="23.6640625" customWidth="1"/>
    <col min="11271" max="11271" width="3" customWidth="1"/>
    <col min="11272" max="11272" width="22.6640625" customWidth="1"/>
    <col min="11273" max="11274" width="3.33203125" customWidth="1"/>
    <col min="11275" max="11275" width="2.88671875" customWidth="1"/>
    <col min="11276" max="11276" width="19.5546875" customWidth="1"/>
    <col min="11277" max="11277" width="2.6640625" customWidth="1"/>
    <col min="11278" max="11278" width="23" customWidth="1"/>
    <col min="11279" max="11279" width="3.44140625" customWidth="1"/>
    <col min="11280" max="11280" width="3.5546875" customWidth="1"/>
    <col min="11517" max="11517" width="3.6640625" customWidth="1"/>
    <col min="11518" max="11518" width="22.6640625" customWidth="1"/>
    <col min="11519" max="11519" width="3.88671875" customWidth="1"/>
    <col min="11520" max="11520" width="4" customWidth="1"/>
    <col min="11521" max="11521" width="3.5546875" customWidth="1"/>
    <col min="11522" max="11522" width="5" customWidth="1"/>
    <col min="11523" max="11523" width="4.44140625" customWidth="1"/>
    <col min="11524" max="11524" width="5.109375" customWidth="1"/>
    <col min="11525" max="11525" width="2.88671875" customWidth="1"/>
    <col min="11526" max="11526" width="23.6640625" customWidth="1"/>
    <col min="11527" max="11527" width="3" customWidth="1"/>
    <col min="11528" max="11528" width="22.6640625" customWidth="1"/>
    <col min="11529" max="11530" width="3.33203125" customWidth="1"/>
    <col min="11531" max="11531" width="2.88671875" customWidth="1"/>
    <col min="11532" max="11532" width="19.5546875" customWidth="1"/>
    <col min="11533" max="11533" width="2.6640625" customWidth="1"/>
    <col min="11534" max="11534" width="23" customWidth="1"/>
    <col min="11535" max="11535" width="3.44140625" customWidth="1"/>
    <col min="11536" max="11536" width="3.5546875" customWidth="1"/>
    <col min="11773" max="11773" width="3.6640625" customWidth="1"/>
    <col min="11774" max="11774" width="22.6640625" customWidth="1"/>
    <col min="11775" max="11775" width="3.88671875" customWidth="1"/>
    <col min="11776" max="11776" width="4" customWidth="1"/>
    <col min="11777" max="11777" width="3.5546875" customWidth="1"/>
    <col min="11778" max="11778" width="5" customWidth="1"/>
    <col min="11779" max="11779" width="4.44140625" customWidth="1"/>
    <col min="11780" max="11780" width="5.109375" customWidth="1"/>
    <col min="11781" max="11781" width="2.88671875" customWidth="1"/>
    <col min="11782" max="11782" width="23.6640625" customWidth="1"/>
    <col min="11783" max="11783" width="3" customWidth="1"/>
    <col min="11784" max="11784" width="22.6640625" customWidth="1"/>
    <col min="11785" max="11786" width="3.33203125" customWidth="1"/>
    <col min="11787" max="11787" width="2.88671875" customWidth="1"/>
    <col min="11788" max="11788" width="19.5546875" customWidth="1"/>
    <col min="11789" max="11789" width="2.6640625" customWidth="1"/>
    <col min="11790" max="11790" width="23" customWidth="1"/>
    <col min="11791" max="11791" width="3.44140625" customWidth="1"/>
    <col min="11792" max="11792" width="3.5546875" customWidth="1"/>
    <col min="12029" max="12029" width="3.6640625" customWidth="1"/>
    <col min="12030" max="12030" width="22.6640625" customWidth="1"/>
    <col min="12031" max="12031" width="3.88671875" customWidth="1"/>
    <col min="12032" max="12032" width="4" customWidth="1"/>
    <col min="12033" max="12033" width="3.5546875" customWidth="1"/>
    <col min="12034" max="12034" width="5" customWidth="1"/>
    <col min="12035" max="12035" width="4.44140625" customWidth="1"/>
    <col min="12036" max="12036" width="5.109375" customWidth="1"/>
    <col min="12037" max="12037" width="2.88671875" customWidth="1"/>
    <col min="12038" max="12038" width="23.6640625" customWidth="1"/>
    <col min="12039" max="12039" width="3" customWidth="1"/>
    <col min="12040" max="12040" width="22.6640625" customWidth="1"/>
    <col min="12041" max="12042" width="3.33203125" customWidth="1"/>
    <col min="12043" max="12043" width="2.88671875" customWidth="1"/>
    <col min="12044" max="12044" width="19.5546875" customWidth="1"/>
    <col min="12045" max="12045" width="2.6640625" customWidth="1"/>
    <col min="12046" max="12046" width="23" customWidth="1"/>
    <col min="12047" max="12047" width="3.44140625" customWidth="1"/>
    <col min="12048" max="12048" width="3.5546875" customWidth="1"/>
    <col min="12285" max="12285" width="3.6640625" customWidth="1"/>
    <col min="12286" max="12286" width="22.6640625" customWidth="1"/>
    <col min="12287" max="12287" width="3.88671875" customWidth="1"/>
    <col min="12288" max="12288" width="4" customWidth="1"/>
    <col min="12289" max="12289" width="3.5546875" customWidth="1"/>
    <col min="12290" max="12290" width="5" customWidth="1"/>
    <col min="12291" max="12291" width="4.44140625" customWidth="1"/>
    <col min="12292" max="12292" width="5.109375" customWidth="1"/>
    <col min="12293" max="12293" width="2.88671875" customWidth="1"/>
    <col min="12294" max="12294" width="23.6640625" customWidth="1"/>
    <col min="12295" max="12295" width="3" customWidth="1"/>
    <col min="12296" max="12296" width="22.6640625" customWidth="1"/>
    <col min="12297" max="12298" width="3.33203125" customWidth="1"/>
    <col min="12299" max="12299" width="2.88671875" customWidth="1"/>
    <col min="12300" max="12300" width="19.5546875" customWidth="1"/>
    <col min="12301" max="12301" width="2.6640625" customWidth="1"/>
    <col min="12302" max="12302" width="23" customWidth="1"/>
    <col min="12303" max="12303" width="3.44140625" customWidth="1"/>
    <col min="12304" max="12304" width="3.5546875" customWidth="1"/>
    <col min="12541" max="12541" width="3.6640625" customWidth="1"/>
    <col min="12542" max="12542" width="22.6640625" customWidth="1"/>
    <col min="12543" max="12543" width="3.88671875" customWidth="1"/>
    <col min="12544" max="12544" width="4" customWidth="1"/>
    <col min="12545" max="12545" width="3.5546875" customWidth="1"/>
    <col min="12546" max="12546" width="5" customWidth="1"/>
    <col min="12547" max="12547" width="4.44140625" customWidth="1"/>
    <col min="12548" max="12548" width="5.109375" customWidth="1"/>
    <col min="12549" max="12549" width="2.88671875" customWidth="1"/>
    <col min="12550" max="12550" width="23.6640625" customWidth="1"/>
    <col min="12551" max="12551" width="3" customWidth="1"/>
    <col min="12552" max="12552" width="22.6640625" customWidth="1"/>
    <col min="12553" max="12554" width="3.33203125" customWidth="1"/>
    <col min="12555" max="12555" width="2.88671875" customWidth="1"/>
    <col min="12556" max="12556" width="19.5546875" customWidth="1"/>
    <col min="12557" max="12557" width="2.6640625" customWidth="1"/>
    <col min="12558" max="12558" width="23" customWidth="1"/>
    <col min="12559" max="12559" width="3.44140625" customWidth="1"/>
    <col min="12560" max="12560" width="3.5546875" customWidth="1"/>
    <col min="12797" max="12797" width="3.6640625" customWidth="1"/>
    <col min="12798" max="12798" width="22.6640625" customWidth="1"/>
    <col min="12799" max="12799" width="3.88671875" customWidth="1"/>
    <col min="12800" max="12800" width="4" customWidth="1"/>
    <col min="12801" max="12801" width="3.5546875" customWidth="1"/>
    <col min="12802" max="12802" width="5" customWidth="1"/>
    <col min="12803" max="12803" width="4.44140625" customWidth="1"/>
    <col min="12804" max="12804" width="5.109375" customWidth="1"/>
    <col min="12805" max="12805" width="2.88671875" customWidth="1"/>
    <col min="12806" max="12806" width="23.6640625" customWidth="1"/>
    <col min="12807" max="12807" width="3" customWidth="1"/>
    <col min="12808" max="12808" width="22.6640625" customWidth="1"/>
    <col min="12809" max="12810" width="3.33203125" customWidth="1"/>
    <col min="12811" max="12811" width="2.88671875" customWidth="1"/>
    <col min="12812" max="12812" width="19.5546875" customWidth="1"/>
    <col min="12813" max="12813" width="2.6640625" customWidth="1"/>
    <col min="12814" max="12814" width="23" customWidth="1"/>
    <col min="12815" max="12815" width="3.44140625" customWidth="1"/>
    <col min="12816" max="12816" width="3.5546875" customWidth="1"/>
    <col min="13053" max="13053" width="3.6640625" customWidth="1"/>
    <col min="13054" max="13054" width="22.6640625" customWidth="1"/>
    <col min="13055" max="13055" width="3.88671875" customWidth="1"/>
    <col min="13056" max="13056" width="4" customWidth="1"/>
    <col min="13057" max="13057" width="3.5546875" customWidth="1"/>
    <col min="13058" max="13058" width="5" customWidth="1"/>
    <col min="13059" max="13059" width="4.44140625" customWidth="1"/>
    <col min="13060" max="13060" width="5.109375" customWidth="1"/>
    <col min="13061" max="13061" width="2.88671875" customWidth="1"/>
    <col min="13062" max="13062" width="23.6640625" customWidth="1"/>
    <col min="13063" max="13063" width="3" customWidth="1"/>
    <col min="13064" max="13064" width="22.6640625" customWidth="1"/>
    <col min="13065" max="13066" width="3.33203125" customWidth="1"/>
    <col min="13067" max="13067" width="2.88671875" customWidth="1"/>
    <col min="13068" max="13068" width="19.5546875" customWidth="1"/>
    <col min="13069" max="13069" width="2.6640625" customWidth="1"/>
    <col min="13070" max="13070" width="23" customWidth="1"/>
    <col min="13071" max="13071" width="3.44140625" customWidth="1"/>
    <col min="13072" max="13072" width="3.5546875" customWidth="1"/>
    <col min="13309" max="13309" width="3.6640625" customWidth="1"/>
    <col min="13310" max="13310" width="22.6640625" customWidth="1"/>
    <col min="13311" max="13311" width="3.88671875" customWidth="1"/>
    <col min="13312" max="13312" width="4" customWidth="1"/>
    <col min="13313" max="13313" width="3.5546875" customWidth="1"/>
    <col min="13314" max="13314" width="5" customWidth="1"/>
    <col min="13315" max="13315" width="4.44140625" customWidth="1"/>
    <col min="13316" max="13316" width="5.109375" customWidth="1"/>
    <col min="13317" max="13317" width="2.88671875" customWidth="1"/>
    <col min="13318" max="13318" width="23.6640625" customWidth="1"/>
    <col min="13319" max="13319" width="3" customWidth="1"/>
    <col min="13320" max="13320" width="22.6640625" customWidth="1"/>
    <col min="13321" max="13322" width="3.33203125" customWidth="1"/>
    <col min="13323" max="13323" width="2.88671875" customWidth="1"/>
    <col min="13324" max="13324" width="19.5546875" customWidth="1"/>
    <col min="13325" max="13325" width="2.6640625" customWidth="1"/>
    <col min="13326" max="13326" width="23" customWidth="1"/>
    <col min="13327" max="13327" width="3.44140625" customWidth="1"/>
    <col min="13328" max="13328" width="3.5546875" customWidth="1"/>
    <col min="13565" max="13565" width="3.6640625" customWidth="1"/>
    <col min="13566" max="13566" width="22.6640625" customWidth="1"/>
    <col min="13567" max="13567" width="3.88671875" customWidth="1"/>
    <col min="13568" max="13568" width="4" customWidth="1"/>
    <col min="13569" max="13569" width="3.5546875" customWidth="1"/>
    <col min="13570" max="13570" width="5" customWidth="1"/>
    <col min="13571" max="13571" width="4.44140625" customWidth="1"/>
    <col min="13572" max="13572" width="5.109375" customWidth="1"/>
    <col min="13573" max="13573" width="2.88671875" customWidth="1"/>
    <col min="13574" max="13574" width="23.6640625" customWidth="1"/>
    <col min="13575" max="13575" width="3" customWidth="1"/>
    <col min="13576" max="13576" width="22.6640625" customWidth="1"/>
    <col min="13577" max="13578" width="3.33203125" customWidth="1"/>
    <col min="13579" max="13579" width="2.88671875" customWidth="1"/>
    <col min="13580" max="13580" width="19.5546875" customWidth="1"/>
    <col min="13581" max="13581" width="2.6640625" customWidth="1"/>
    <col min="13582" max="13582" width="23" customWidth="1"/>
    <col min="13583" max="13583" width="3.44140625" customWidth="1"/>
    <col min="13584" max="13584" width="3.5546875" customWidth="1"/>
    <col min="13821" max="13821" width="3.6640625" customWidth="1"/>
    <col min="13822" max="13822" width="22.6640625" customWidth="1"/>
    <col min="13823" max="13823" width="3.88671875" customWidth="1"/>
    <col min="13824" max="13824" width="4" customWidth="1"/>
    <col min="13825" max="13825" width="3.5546875" customWidth="1"/>
    <col min="13826" max="13826" width="5" customWidth="1"/>
    <col min="13827" max="13827" width="4.44140625" customWidth="1"/>
    <col min="13828" max="13828" width="5.109375" customWidth="1"/>
    <col min="13829" max="13829" width="2.88671875" customWidth="1"/>
    <col min="13830" max="13830" width="23.6640625" customWidth="1"/>
    <col min="13831" max="13831" width="3" customWidth="1"/>
    <col min="13832" max="13832" width="22.6640625" customWidth="1"/>
    <col min="13833" max="13834" width="3.33203125" customWidth="1"/>
    <col min="13835" max="13835" width="2.88671875" customWidth="1"/>
    <col min="13836" max="13836" width="19.5546875" customWidth="1"/>
    <col min="13837" max="13837" width="2.6640625" customWidth="1"/>
    <col min="13838" max="13838" width="23" customWidth="1"/>
    <col min="13839" max="13839" width="3.44140625" customWidth="1"/>
    <col min="13840" max="13840" width="3.5546875" customWidth="1"/>
    <col min="14077" max="14077" width="3.6640625" customWidth="1"/>
    <col min="14078" max="14078" width="22.6640625" customWidth="1"/>
    <col min="14079" max="14079" width="3.88671875" customWidth="1"/>
    <col min="14080" max="14080" width="4" customWidth="1"/>
    <col min="14081" max="14081" width="3.5546875" customWidth="1"/>
    <col min="14082" max="14082" width="5" customWidth="1"/>
    <col min="14083" max="14083" width="4.44140625" customWidth="1"/>
    <col min="14084" max="14084" width="5.109375" customWidth="1"/>
    <col min="14085" max="14085" width="2.88671875" customWidth="1"/>
    <col min="14086" max="14086" width="23.6640625" customWidth="1"/>
    <col min="14087" max="14087" width="3" customWidth="1"/>
    <col min="14088" max="14088" width="22.6640625" customWidth="1"/>
    <col min="14089" max="14090" width="3.33203125" customWidth="1"/>
    <col min="14091" max="14091" width="2.88671875" customWidth="1"/>
    <col min="14092" max="14092" width="19.5546875" customWidth="1"/>
    <col min="14093" max="14093" width="2.6640625" customWidth="1"/>
    <col min="14094" max="14094" width="23" customWidth="1"/>
    <col min="14095" max="14095" width="3.44140625" customWidth="1"/>
    <col min="14096" max="14096" width="3.5546875" customWidth="1"/>
    <col min="14333" max="14333" width="3.6640625" customWidth="1"/>
    <col min="14334" max="14334" width="22.6640625" customWidth="1"/>
    <col min="14335" max="14335" width="3.88671875" customWidth="1"/>
    <col min="14336" max="14336" width="4" customWidth="1"/>
    <col min="14337" max="14337" width="3.5546875" customWidth="1"/>
    <col min="14338" max="14338" width="5" customWidth="1"/>
    <col min="14339" max="14339" width="4.44140625" customWidth="1"/>
    <col min="14340" max="14340" width="5.109375" customWidth="1"/>
    <col min="14341" max="14341" width="2.88671875" customWidth="1"/>
    <col min="14342" max="14342" width="23.6640625" customWidth="1"/>
    <col min="14343" max="14343" width="3" customWidth="1"/>
    <col min="14344" max="14344" width="22.6640625" customWidth="1"/>
    <col min="14345" max="14346" width="3.33203125" customWidth="1"/>
    <col min="14347" max="14347" width="2.88671875" customWidth="1"/>
    <col min="14348" max="14348" width="19.5546875" customWidth="1"/>
    <col min="14349" max="14349" width="2.6640625" customWidth="1"/>
    <col min="14350" max="14350" width="23" customWidth="1"/>
    <col min="14351" max="14351" width="3.44140625" customWidth="1"/>
    <col min="14352" max="14352" width="3.5546875" customWidth="1"/>
    <col min="14589" max="14589" width="3.6640625" customWidth="1"/>
    <col min="14590" max="14590" width="22.6640625" customWidth="1"/>
    <col min="14591" max="14591" width="3.88671875" customWidth="1"/>
    <col min="14592" max="14592" width="4" customWidth="1"/>
    <col min="14593" max="14593" width="3.5546875" customWidth="1"/>
    <col min="14594" max="14594" width="5" customWidth="1"/>
    <col min="14595" max="14595" width="4.44140625" customWidth="1"/>
    <col min="14596" max="14596" width="5.109375" customWidth="1"/>
    <col min="14597" max="14597" width="2.88671875" customWidth="1"/>
    <col min="14598" max="14598" width="23.6640625" customWidth="1"/>
    <col min="14599" max="14599" width="3" customWidth="1"/>
    <col min="14600" max="14600" width="22.6640625" customWidth="1"/>
    <col min="14601" max="14602" width="3.33203125" customWidth="1"/>
    <col min="14603" max="14603" width="2.88671875" customWidth="1"/>
    <col min="14604" max="14604" width="19.5546875" customWidth="1"/>
    <col min="14605" max="14605" width="2.6640625" customWidth="1"/>
    <col min="14606" max="14606" width="23" customWidth="1"/>
    <col min="14607" max="14607" width="3.44140625" customWidth="1"/>
    <col min="14608" max="14608" width="3.5546875" customWidth="1"/>
    <col min="14845" max="14845" width="3.6640625" customWidth="1"/>
    <col min="14846" max="14846" width="22.6640625" customWidth="1"/>
    <col min="14847" max="14847" width="3.88671875" customWidth="1"/>
    <col min="14848" max="14848" width="4" customWidth="1"/>
    <col min="14849" max="14849" width="3.5546875" customWidth="1"/>
    <col min="14850" max="14850" width="5" customWidth="1"/>
    <col min="14851" max="14851" width="4.44140625" customWidth="1"/>
    <col min="14852" max="14852" width="5.109375" customWidth="1"/>
    <col min="14853" max="14853" width="2.88671875" customWidth="1"/>
    <col min="14854" max="14854" width="23.6640625" customWidth="1"/>
    <col min="14855" max="14855" width="3" customWidth="1"/>
    <col min="14856" max="14856" width="22.6640625" customWidth="1"/>
    <col min="14857" max="14858" width="3.33203125" customWidth="1"/>
    <col min="14859" max="14859" width="2.88671875" customWidth="1"/>
    <col min="14860" max="14860" width="19.5546875" customWidth="1"/>
    <col min="14861" max="14861" width="2.6640625" customWidth="1"/>
    <col min="14862" max="14862" width="23" customWidth="1"/>
    <col min="14863" max="14863" width="3.44140625" customWidth="1"/>
    <col min="14864" max="14864" width="3.5546875" customWidth="1"/>
    <col min="15101" max="15101" width="3.6640625" customWidth="1"/>
    <col min="15102" max="15102" width="22.6640625" customWidth="1"/>
    <col min="15103" max="15103" width="3.88671875" customWidth="1"/>
    <col min="15104" max="15104" width="4" customWidth="1"/>
    <col min="15105" max="15105" width="3.5546875" customWidth="1"/>
    <col min="15106" max="15106" width="5" customWidth="1"/>
    <col min="15107" max="15107" width="4.44140625" customWidth="1"/>
    <col min="15108" max="15108" width="5.109375" customWidth="1"/>
    <col min="15109" max="15109" width="2.88671875" customWidth="1"/>
    <col min="15110" max="15110" width="23.6640625" customWidth="1"/>
    <col min="15111" max="15111" width="3" customWidth="1"/>
    <col min="15112" max="15112" width="22.6640625" customWidth="1"/>
    <col min="15113" max="15114" width="3.33203125" customWidth="1"/>
    <col min="15115" max="15115" width="2.88671875" customWidth="1"/>
    <col min="15116" max="15116" width="19.5546875" customWidth="1"/>
    <col min="15117" max="15117" width="2.6640625" customWidth="1"/>
    <col min="15118" max="15118" width="23" customWidth="1"/>
    <col min="15119" max="15119" width="3.44140625" customWidth="1"/>
    <col min="15120" max="15120" width="3.5546875" customWidth="1"/>
    <col min="15357" max="15357" width="3.6640625" customWidth="1"/>
    <col min="15358" max="15358" width="22.6640625" customWidth="1"/>
    <col min="15359" max="15359" width="3.88671875" customWidth="1"/>
    <col min="15360" max="15360" width="4" customWidth="1"/>
    <col min="15361" max="15361" width="3.5546875" customWidth="1"/>
    <col min="15362" max="15362" width="5" customWidth="1"/>
    <col min="15363" max="15363" width="4.44140625" customWidth="1"/>
    <col min="15364" max="15364" width="5.109375" customWidth="1"/>
    <col min="15365" max="15365" width="2.88671875" customWidth="1"/>
    <col min="15366" max="15366" width="23.6640625" customWidth="1"/>
    <col min="15367" max="15367" width="3" customWidth="1"/>
    <col min="15368" max="15368" width="22.6640625" customWidth="1"/>
    <col min="15369" max="15370" width="3.33203125" customWidth="1"/>
    <col min="15371" max="15371" width="2.88671875" customWidth="1"/>
    <col min="15372" max="15372" width="19.5546875" customWidth="1"/>
    <col min="15373" max="15373" width="2.6640625" customWidth="1"/>
    <col min="15374" max="15374" width="23" customWidth="1"/>
    <col min="15375" max="15375" width="3.44140625" customWidth="1"/>
    <col min="15376" max="15376" width="3.5546875" customWidth="1"/>
    <col min="15613" max="15613" width="3.6640625" customWidth="1"/>
    <col min="15614" max="15614" width="22.6640625" customWidth="1"/>
    <col min="15615" max="15615" width="3.88671875" customWidth="1"/>
    <col min="15616" max="15616" width="4" customWidth="1"/>
    <col min="15617" max="15617" width="3.5546875" customWidth="1"/>
    <col min="15618" max="15618" width="5" customWidth="1"/>
    <col min="15619" max="15619" width="4.44140625" customWidth="1"/>
    <col min="15620" max="15620" width="5.109375" customWidth="1"/>
    <col min="15621" max="15621" width="2.88671875" customWidth="1"/>
    <col min="15622" max="15622" width="23.6640625" customWidth="1"/>
    <col min="15623" max="15623" width="3" customWidth="1"/>
    <col min="15624" max="15624" width="22.6640625" customWidth="1"/>
    <col min="15625" max="15626" width="3.33203125" customWidth="1"/>
    <col min="15627" max="15627" width="2.88671875" customWidth="1"/>
    <col min="15628" max="15628" width="19.5546875" customWidth="1"/>
    <col min="15629" max="15629" width="2.6640625" customWidth="1"/>
    <col min="15630" max="15630" width="23" customWidth="1"/>
    <col min="15631" max="15631" width="3.44140625" customWidth="1"/>
    <col min="15632" max="15632" width="3.5546875" customWidth="1"/>
    <col min="15869" max="15869" width="3.6640625" customWidth="1"/>
    <col min="15870" max="15870" width="22.6640625" customWidth="1"/>
    <col min="15871" max="15871" width="3.88671875" customWidth="1"/>
    <col min="15872" max="15872" width="4" customWidth="1"/>
    <col min="15873" max="15873" width="3.5546875" customWidth="1"/>
    <col min="15874" max="15874" width="5" customWidth="1"/>
    <col min="15875" max="15875" width="4.44140625" customWidth="1"/>
    <col min="15876" max="15876" width="5.109375" customWidth="1"/>
    <col min="15877" max="15877" width="2.88671875" customWidth="1"/>
    <col min="15878" max="15878" width="23.6640625" customWidth="1"/>
    <col min="15879" max="15879" width="3" customWidth="1"/>
    <col min="15880" max="15880" width="22.6640625" customWidth="1"/>
    <col min="15881" max="15882" width="3.33203125" customWidth="1"/>
    <col min="15883" max="15883" width="2.88671875" customWidth="1"/>
    <col min="15884" max="15884" width="19.5546875" customWidth="1"/>
    <col min="15885" max="15885" width="2.6640625" customWidth="1"/>
    <col min="15886" max="15886" width="23" customWidth="1"/>
    <col min="15887" max="15887" width="3.44140625" customWidth="1"/>
    <col min="15888" max="15888" width="3.5546875" customWidth="1"/>
    <col min="16125" max="16125" width="3.6640625" customWidth="1"/>
    <col min="16126" max="16126" width="22.6640625" customWidth="1"/>
    <col min="16127" max="16127" width="3.88671875" customWidth="1"/>
    <col min="16128" max="16128" width="4" customWidth="1"/>
    <col min="16129" max="16129" width="3.5546875" customWidth="1"/>
    <col min="16130" max="16130" width="5" customWidth="1"/>
    <col min="16131" max="16131" width="4.44140625" customWidth="1"/>
    <col min="16132" max="16132" width="5.109375" customWidth="1"/>
    <col min="16133" max="16133" width="2.88671875" customWidth="1"/>
    <col min="16134" max="16134" width="23.6640625" customWidth="1"/>
    <col min="16135" max="16135" width="3" customWidth="1"/>
    <col min="16136" max="16136" width="22.6640625" customWidth="1"/>
    <col min="16137" max="16138" width="3.33203125" customWidth="1"/>
    <col min="16139" max="16139" width="2.88671875" customWidth="1"/>
    <col min="16140" max="16140" width="19.5546875" customWidth="1"/>
    <col min="16141" max="16141" width="2.6640625" customWidth="1"/>
    <col min="16142" max="16142" width="23" customWidth="1"/>
    <col min="16143" max="16143" width="3.44140625" customWidth="1"/>
    <col min="16144" max="16144" width="3.5546875" customWidth="1"/>
  </cols>
  <sheetData>
    <row r="1" spans="1:22" s="111" customFormat="1" ht="21">
      <c r="A1" s="129" t="s">
        <v>59</v>
      </c>
      <c r="C1" s="110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s="111" customFormat="1" ht="8.2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s="111" customFormat="1" ht="14.1" customHeight="1">
      <c r="A3" s="130" t="s">
        <v>68</v>
      </c>
      <c r="C3" s="180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s="111" customFormat="1" ht="18.75" customHeight="1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</row>
    <row r="5" spans="1:22" s="111" customFormat="1" ht="14.25" customHeight="1">
      <c r="A5" s="130" t="s">
        <v>11</v>
      </c>
      <c r="B5" s="112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</row>
    <row r="6" spans="1:22" s="113" customFormat="1" ht="14.1" customHeight="1">
      <c r="A6" s="290" t="s">
        <v>14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114"/>
      <c r="M6" s="114"/>
      <c r="N6" s="114"/>
      <c r="O6" s="114"/>
      <c r="P6" s="114"/>
    </row>
    <row r="7" spans="1:22" s="118" customFormat="1" ht="9" customHeight="1">
      <c r="A7" s="115"/>
      <c r="B7" s="116"/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5"/>
      <c r="R7" s="115"/>
      <c r="S7" s="115"/>
      <c r="T7" s="115"/>
      <c r="U7" s="115"/>
      <c r="V7" s="115"/>
    </row>
    <row r="8" spans="1:22" s="118" customFormat="1" ht="14.1" customHeight="1">
      <c r="A8" s="119" t="s">
        <v>60</v>
      </c>
      <c r="B8" s="122"/>
      <c r="C8" s="119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  <c r="O8" s="121"/>
      <c r="P8" s="117"/>
      <c r="Q8" s="115"/>
      <c r="R8" s="115"/>
      <c r="S8" s="115"/>
      <c r="T8" s="115"/>
      <c r="U8" s="115"/>
      <c r="V8" s="115"/>
    </row>
    <row r="9" spans="1:22" s="118" customFormat="1" ht="14.1" customHeight="1">
      <c r="A9" s="119" t="s">
        <v>61</v>
      </c>
      <c r="B9" s="122"/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121"/>
      <c r="P9" s="117"/>
      <c r="Q9" s="115"/>
      <c r="R9" s="115"/>
      <c r="S9" s="115"/>
      <c r="T9" s="115"/>
      <c r="U9" s="115"/>
      <c r="V9" s="115"/>
    </row>
    <row r="10" spans="1:22" s="118" customFormat="1" ht="14.1" customHeight="1">
      <c r="A10" s="119" t="s">
        <v>62</v>
      </c>
      <c r="B10" s="122"/>
      <c r="C10" s="119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1"/>
      <c r="O10" s="121"/>
      <c r="P10" s="117"/>
      <c r="Q10" s="115"/>
      <c r="R10" s="115"/>
      <c r="S10" s="115"/>
      <c r="T10" s="115"/>
      <c r="U10" s="115"/>
      <c r="V10" s="115"/>
    </row>
    <row r="11" spans="1:22" ht="15" customHeight="1">
      <c r="A11" s="184"/>
      <c r="B11" s="185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35"/>
      <c r="O11" s="54"/>
      <c r="P11" s="54"/>
      <c r="Q11" s="17"/>
      <c r="R11" s="7"/>
      <c r="S11" s="7"/>
      <c r="T11" s="7"/>
    </row>
    <row r="12" spans="1:22" s="111" customFormat="1" ht="15" customHeight="1" thickBot="1">
      <c r="A12" s="109"/>
      <c r="B12" s="109"/>
      <c r="C12" s="109"/>
      <c r="D12" s="109"/>
      <c r="E12" s="109"/>
      <c r="F12" s="115"/>
      <c r="G12" s="115"/>
      <c r="H12" s="115"/>
      <c r="I12" s="115"/>
      <c r="J12" s="115"/>
      <c r="K12" s="115"/>
      <c r="L12" s="115"/>
      <c r="M12" s="115"/>
      <c r="N12" s="115"/>
      <c r="O12" s="109"/>
      <c r="P12" s="109"/>
      <c r="Q12" s="109"/>
      <c r="R12" s="109"/>
      <c r="S12" s="109"/>
      <c r="T12" s="109"/>
    </row>
    <row r="13" spans="1:22" s="118" customFormat="1" ht="15" customHeight="1" thickBot="1">
      <c r="A13" s="187"/>
      <c r="B13" s="109"/>
      <c r="C13" s="135"/>
      <c r="D13" s="124" t="s">
        <v>23</v>
      </c>
      <c r="E13" s="124" t="s">
        <v>25</v>
      </c>
      <c r="F13" s="188" t="s">
        <v>2</v>
      </c>
      <c r="G13" s="189" t="s">
        <v>0</v>
      </c>
      <c r="H13" s="190" t="s">
        <v>1</v>
      </c>
      <c r="I13" s="190" t="s">
        <v>3</v>
      </c>
      <c r="J13" s="191" t="s">
        <v>4</v>
      </c>
      <c r="K13" s="191" t="s">
        <v>5</v>
      </c>
      <c r="L13" s="192" t="s">
        <v>24</v>
      </c>
      <c r="P13" s="115"/>
      <c r="Q13" s="115"/>
      <c r="R13" s="115"/>
      <c r="S13" s="115"/>
      <c r="T13" s="115"/>
    </row>
    <row r="14" spans="1:22" s="118" customFormat="1" ht="15" customHeight="1">
      <c r="A14" s="115"/>
      <c r="B14" s="115"/>
      <c r="C14" s="141">
        <v>1</v>
      </c>
      <c r="D14" s="193" t="s">
        <v>55</v>
      </c>
      <c r="E14" s="194">
        <v>10118</v>
      </c>
      <c r="F14" s="144">
        <f>COUNT(R27,S31,R38,E32,D37,E45,E28)</f>
        <v>2</v>
      </c>
      <c r="G14" s="144">
        <f>IF(R27&gt;S27,1,0)+IF(S31&gt;R31,1,0)+IF(R38&gt;S38,1,0)+IF(E32&gt;D32,1,0)+IF(D37&gt;E37,1,0)+IF(E45&gt;D45,1,0)+IF(E28&gt;D28,1,0)</f>
        <v>2</v>
      </c>
      <c r="H14" s="144">
        <f>IF(R27&lt;S27,1,0)+IF(S31&lt;R31,1,0)+IF(R38&lt;S38,1,0)+IF(E32&lt;D32,1,0)+IF(D37&lt;E37,1,0)+IF(E45&lt;D45,1,0)+IF(D28&gt;E28,1,0)</f>
        <v>1</v>
      </c>
      <c r="I14" s="144">
        <f>VALUE(R27+S31+R38+E32+D37+E45+E28)</f>
        <v>4</v>
      </c>
      <c r="J14" s="144">
        <f>VALUE(S27+R31+S38+D32+E37+D45+D28)</f>
        <v>5</v>
      </c>
      <c r="K14" s="144">
        <f t="shared" ref="K14:K20" si="0">AVERAGE(I14-J14)</f>
        <v>-1</v>
      </c>
      <c r="L14" s="195"/>
      <c r="P14" s="115"/>
      <c r="Q14" s="115"/>
      <c r="R14" s="115"/>
      <c r="S14" s="115"/>
      <c r="T14" s="115"/>
    </row>
    <row r="15" spans="1:22" s="118" customFormat="1" ht="15" customHeight="1">
      <c r="A15" s="115"/>
      <c r="B15" s="115"/>
      <c r="C15" s="147">
        <v>2</v>
      </c>
      <c r="D15" s="196" t="s">
        <v>76</v>
      </c>
      <c r="E15" s="197">
        <v>13360</v>
      </c>
      <c r="F15" s="150">
        <f>COUNT(D25,S27,R39,E31,D38,E44,S34)</f>
        <v>1</v>
      </c>
      <c r="G15" s="150">
        <f>IF(D25&gt;E25,1,0)+IF(S27&gt;R27,1,0)+IF(R39&gt;S39,1,0)+IF(E31&gt;D31,1,0)+IF(D38&gt;E38,1,0)+IF(E44&gt;D44,1,0)+IF(S34&gt;R34,1,0)</f>
        <v>1</v>
      </c>
      <c r="H15" s="150">
        <f>IF(D25&lt;E25,1,0)+IF(S27&lt;R27,1,0)+IF(R39&lt;S39,1,0)+IF(E31&lt;D31,1,0)+IF(D38&lt;E38,1,0)+IF(E44&lt;D44,1,0)+IF(R34&gt;S34,1,0)</f>
        <v>2</v>
      </c>
      <c r="I15" s="150">
        <f>VALUE(D25+S27+R39+E31+D38+E44+S34)</f>
        <v>1</v>
      </c>
      <c r="J15" s="150">
        <f>VALUE(E25+R27+S39+D31+E38+D44+R34)</f>
        <v>6</v>
      </c>
      <c r="K15" s="150">
        <f t="shared" si="0"/>
        <v>-5</v>
      </c>
      <c r="L15" s="198"/>
      <c r="P15" s="115"/>
      <c r="Q15" s="115"/>
      <c r="R15" s="115"/>
      <c r="S15" s="115"/>
      <c r="T15" s="115"/>
    </row>
    <row r="16" spans="1:22" s="118" customFormat="1" ht="15" customHeight="1">
      <c r="A16" s="115"/>
      <c r="B16" s="115"/>
      <c r="C16" s="147">
        <v>3</v>
      </c>
      <c r="D16" s="196" t="s">
        <v>17</v>
      </c>
      <c r="E16" s="197">
        <v>17662</v>
      </c>
      <c r="F16" s="150">
        <f>COUNT(D26,S26,R31,S39,D39,E43,D34)</f>
        <v>0</v>
      </c>
      <c r="G16" s="150">
        <f>IF(D26&gt;E26,1,0)+IF(S26&gt;R26,1,0)+IF(R31&gt;S31,1,0)+IF(S39&gt;R39,1,0)+IF(D39&gt;E39,1,0)+IF(E43&gt;D43,1,0)+IF(D34&gt;E34,1,0)</f>
        <v>0</v>
      </c>
      <c r="H16" s="150">
        <f>IF(D26&lt;E26,1,0)+IF(S26&lt;R26,1,0)+IF(R31&lt;S31,1,0)+IF(S39&lt;R39,1,0)+IF(D39&lt;E39,1,0)+IF(E43&lt;D43,1,0)</f>
        <v>2</v>
      </c>
      <c r="I16" s="150">
        <f>VALUE(D26+S26+R31+S39+D39+E43)</f>
        <v>0</v>
      </c>
      <c r="J16" s="150">
        <f>VALUE(E26+R26+S31+R39+E39+D43)</f>
        <v>9</v>
      </c>
      <c r="K16" s="150">
        <f t="shared" si="0"/>
        <v>-9</v>
      </c>
      <c r="L16" s="198"/>
      <c r="P16" s="115"/>
      <c r="Q16" s="115"/>
      <c r="R16" s="115"/>
      <c r="S16" s="115"/>
      <c r="T16" s="115"/>
    </row>
    <row r="17" spans="1:20" s="118" customFormat="1" ht="15" customHeight="1">
      <c r="A17" s="109"/>
      <c r="B17" s="115"/>
      <c r="C17" s="147">
        <v>4</v>
      </c>
      <c r="D17" s="199" t="s">
        <v>77</v>
      </c>
      <c r="E17" s="200">
        <v>20268</v>
      </c>
      <c r="F17" s="201">
        <f>COUNT(D27,S25,R32,S38,D31,E39,D46)</f>
        <v>1</v>
      </c>
      <c r="G17" s="201">
        <f>IF(D27&gt;E27,1,0)+IF(S25&gt;R25,1,0)+IF(R32&gt;S32,1,0)+IF(S38&gt;R38,1,0)+IF(D31&gt;E31,1,0)+IF(E39&gt;D39,1,0)+IF(D46&gt;E46,1,0)</f>
        <v>1</v>
      </c>
      <c r="H17" s="201">
        <f>F17-G17</f>
        <v>0</v>
      </c>
      <c r="I17" s="201">
        <f>VALUE(D27+R32+S39+D31+E39)</f>
        <v>5</v>
      </c>
      <c r="J17" s="201">
        <f>VALUE(E27+R33+S37+D32+E38+D43)</f>
        <v>5</v>
      </c>
      <c r="K17" s="201">
        <f t="shared" si="0"/>
        <v>0</v>
      </c>
      <c r="L17" s="198"/>
      <c r="P17" s="115"/>
      <c r="Q17" s="115"/>
      <c r="R17" s="115"/>
      <c r="S17" s="115"/>
      <c r="T17" s="115"/>
    </row>
    <row r="18" spans="1:20" s="118" customFormat="1" ht="15" customHeight="1">
      <c r="A18" s="115"/>
      <c r="B18" s="115"/>
      <c r="C18" s="202">
        <v>5</v>
      </c>
      <c r="D18" s="199" t="s">
        <v>78</v>
      </c>
      <c r="E18" s="200">
        <v>20539</v>
      </c>
      <c r="F18" s="201">
        <f>COUNT(E27,R33,S37,D32,E38,D43,R28)</f>
        <v>2</v>
      </c>
      <c r="G18" s="201">
        <f>IF(E27&gt;D27,1,0)+IF(R33&gt;S33,1,0)+IF(S37&gt;R37,1,0)+IF(D32&gt;E32,1,0)+IF(E38&gt;D38,1,0)+IF(D43&gt;E43,1,0)+IF(R28&gt;S28,1,0)</f>
        <v>2</v>
      </c>
      <c r="H18" s="201">
        <f t="shared" ref="H18:H20" si="1">F18-G18</f>
        <v>0</v>
      </c>
      <c r="I18" s="201">
        <f>VALUE(E27+R33+S37+D32+E38+D43)</f>
        <v>5</v>
      </c>
      <c r="J18" s="201">
        <f>VALUE(D27+S33+R37+E32+D38+E43)</f>
        <v>1</v>
      </c>
      <c r="K18" s="201">
        <f t="shared" si="0"/>
        <v>4</v>
      </c>
      <c r="L18" s="198"/>
      <c r="P18" s="115"/>
      <c r="Q18" s="115"/>
      <c r="R18" s="115"/>
      <c r="S18" s="115"/>
      <c r="T18" s="115"/>
    </row>
    <row r="19" spans="1:20" s="118" customFormat="1" ht="15" customHeight="1">
      <c r="A19" s="115"/>
      <c r="B19" s="115"/>
      <c r="C19" s="147">
        <v>6</v>
      </c>
      <c r="D19" s="199" t="s">
        <v>8</v>
      </c>
      <c r="E19" s="200">
        <v>20627</v>
      </c>
      <c r="F19" s="201">
        <f>COUNT(E26,R25,S33,D33,E37,D44,R40)</f>
        <v>2</v>
      </c>
      <c r="G19" s="201">
        <f>IF(E26&gt;D26,1,0)+IF(R25&gt;S25,1,0)+IF(S33&gt;R33,1,0)+IF(D33&gt;E33,1,0)+IF(E37&gt;D37,1,0)+IF(D44&gt;E44,1,0)+IF(R40&gt;S40,1,0)</f>
        <v>2</v>
      </c>
      <c r="H19" s="201">
        <f t="shared" si="1"/>
        <v>0</v>
      </c>
      <c r="I19" s="201">
        <f>VALUE(E26+R25+S33+D33+E37+D44)</f>
        <v>9</v>
      </c>
      <c r="J19" s="201">
        <f>VALUE(D26+S25+R33+E33+D37+E44)</f>
        <v>3</v>
      </c>
      <c r="K19" s="201">
        <f t="shared" si="0"/>
        <v>6</v>
      </c>
      <c r="L19" s="203"/>
      <c r="P19" s="115"/>
      <c r="Q19" s="115"/>
      <c r="R19" s="115"/>
      <c r="S19" s="115"/>
      <c r="T19" s="115"/>
    </row>
    <row r="20" spans="1:20" s="118" customFormat="1" ht="15" customHeight="1">
      <c r="A20" s="115"/>
      <c r="B20" s="115"/>
      <c r="C20" s="147">
        <v>7</v>
      </c>
      <c r="D20" s="196" t="s">
        <v>56</v>
      </c>
      <c r="E20" s="197">
        <v>21512</v>
      </c>
      <c r="F20" s="150">
        <f>COUNT(E25,R26,S32,R37,E33,D45,E40)</f>
        <v>3</v>
      </c>
      <c r="G20" s="150">
        <f>IF(E25&gt;D25,1,0)+IF(R26&gt;S26,1,0)+IF(S32&gt;R32,1,0)+IF(R37&gt;S37,1,0)+IF(E33&gt;D33,1,0)+IF(D45&gt;E45,1,0)+IF(E40&gt;D40,1,0)</f>
        <v>3</v>
      </c>
      <c r="H20" s="150">
        <f t="shared" si="1"/>
        <v>0</v>
      </c>
      <c r="I20" s="150">
        <f>VALUE(E25+R26+S32+R37+E33+D45)</f>
        <v>6</v>
      </c>
      <c r="J20" s="150">
        <f>VALUE(D25+S26+R32+S37+D33+E45)</f>
        <v>0</v>
      </c>
      <c r="K20" s="150">
        <f t="shared" si="0"/>
        <v>6</v>
      </c>
      <c r="L20" s="203"/>
      <c r="P20" s="115"/>
      <c r="Q20" s="115"/>
      <c r="R20" s="115"/>
      <c r="S20" s="115"/>
      <c r="T20" s="115"/>
    </row>
    <row r="21" spans="1:20" s="118" customFormat="1" ht="15" customHeight="1" thickBot="1">
      <c r="A21" s="115"/>
      <c r="B21" s="115"/>
      <c r="C21" s="215">
        <v>8</v>
      </c>
      <c r="D21" s="204" t="s">
        <v>15</v>
      </c>
      <c r="E21" s="205">
        <v>24000</v>
      </c>
      <c r="F21" s="206">
        <f>COUNT(E26,R27,S33,R38,E34,D46,E41)</f>
        <v>2</v>
      </c>
      <c r="G21" s="206">
        <f>IF(E26&gt;D26,1,0)+IF(R27&gt;S27,1,0)+IF(S33&gt;R33,1,0)+IF(R38&gt;S38,1,0)+IF(E34&gt;D34,1,0)+IF(D46&gt;E46,1,0)+IF(E41&gt;D41,1,0)</f>
        <v>2</v>
      </c>
      <c r="H21" s="206">
        <f t="shared" ref="H21" si="2">F21-G21</f>
        <v>0</v>
      </c>
      <c r="I21" s="206">
        <f>VALUE(E26+R27+S33+R38+E34+D46)</f>
        <v>6</v>
      </c>
      <c r="J21" s="206">
        <f>VALUE(D26+S27+R33+S38+D34+E46)</f>
        <v>0</v>
      </c>
      <c r="K21" s="206">
        <f t="shared" ref="K21" si="3">AVERAGE(I21-J21)</f>
        <v>6</v>
      </c>
      <c r="L21" s="216"/>
      <c r="M21" s="161"/>
      <c r="N21" s="161"/>
      <c r="O21" s="161"/>
      <c r="P21" s="115"/>
      <c r="Q21" s="115"/>
      <c r="R21" s="115"/>
      <c r="S21" s="115"/>
      <c r="T21" s="115"/>
    </row>
    <row r="22" spans="1:20" s="115" customFormat="1" ht="15" customHeight="1">
      <c r="F22" s="158"/>
      <c r="G22" s="209"/>
      <c r="H22" s="209"/>
      <c r="I22" s="161"/>
      <c r="J22" s="161"/>
      <c r="K22" s="161"/>
      <c r="L22" s="161"/>
      <c r="M22" s="161"/>
      <c r="N22" s="161"/>
      <c r="O22" s="161"/>
    </row>
    <row r="23" spans="1:20" s="118" customFormat="1" ht="15" customHeigh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</row>
    <row r="24" spans="1:20" s="118" customFormat="1" ht="15" customHeight="1">
      <c r="A24" s="125" t="s">
        <v>104</v>
      </c>
      <c r="B24" s="213"/>
      <c r="C24" s="163"/>
      <c r="D24" s="173"/>
      <c r="E24" s="109"/>
      <c r="F24" s="115"/>
      <c r="G24" s="115"/>
      <c r="H24" s="115"/>
      <c r="I24" s="115"/>
      <c r="J24" s="115"/>
      <c r="K24" s="115"/>
      <c r="L24" s="115"/>
      <c r="M24" s="115"/>
      <c r="N24" s="115"/>
      <c r="O24" s="125" t="s">
        <v>106</v>
      </c>
      <c r="P24" s="213"/>
      <c r="Q24" s="163"/>
      <c r="R24" s="173"/>
      <c r="S24" s="109"/>
      <c r="T24" s="115"/>
    </row>
    <row r="25" spans="1:20" s="118" customFormat="1" ht="15" customHeight="1">
      <c r="A25" s="248" t="str">
        <f>D15</f>
        <v>PLAYAS SANTA PONSA TC "A"</v>
      </c>
      <c r="B25" s="177" t="s">
        <v>6</v>
      </c>
      <c r="C25" s="250" t="str">
        <f>D20</f>
        <v>FUTURSPORT BALEAR</v>
      </c>
      <c r="D25" s="127"/>
      <c r="E25" s="286">
        <v>3</v>
      </c>
      <c r="F25" s="286">
        <v>2</v>
      </c>
      <c r="G25" s="115"/>
      <c r="H25" s="115"/>
      <c r="I25" s="115"/>
      <c r="J25" s="115"/>
      <c r="K25" s="115"/>
      <c r="L25" s="115"/>
      <c r="M25" s="115"/>
      <c r="N25" s="115"/>
      <c r="O25" s="248" t="str">
        <f>D19</f>
        <v>CT LA SALLE</v>
      </c>
      <c r="P25" s="177" t="s">
        <v>6</v>
      </c>
      <c r="Q25" s="250" t="str">
        <f>D17</f>
        <v>PLAYAS SANTA PONSA TC "B"</v>
      </c>
      <c r="R25" s="286"/>
      <c r="S25" s="286"/>
      <c r="T25" s="115"/>
    </row>
    <row r="26" spans="1:20" s="118" customFormat="1" ht="15" customHeight="1">
      <c r="A26" s="248" t="str">
        <f>D16</f>
        <v>PRINCIPES DE ESPAÑA</v>
      </c>
      <c r="B26" s="177" t="s">
        <v>6</v>
      </c>
      <c r="C26" s="250" t="str">
        <f>D19</f>
        <v>CT LA SALLE</v>
      </c>
      <c r="D26" s="127"/>
      <c r="E26" s="286">
        <v>4</v>
      </c>
      <c r="F26" s="286">
        <v>1</v>
      </c>
      <c r="G26" s="115"/>
      <c r="H26" s="115"/>
      <c r="I26" s="115"/>
      <c r="J26" s="115"/>
      <c r="K26" s="115"/>
      <c r="L26" s="115"/>
      <c r="M26" s="115"/>
      <c r="N26" s="115"/>
      <c r="O26" s="248" t="str">
        <f>D20</f>
        <v>FUTURSPORT BALEAR</v>
      </c>
      <c r="P26" s="177" t="s">
        <v>6</v>
      </c>
      <c r="Q26" s="250" t="str">
        <f>D16</f>
        <v>PRINCIPES DE ESPAÑA</v>
      </c>
      <c r="R26" s="286"/>
      <c r="S26" s="286"/>
      <c r="T26" s="230"/>
    </row>
    <row r="27" spans="1:20" s="118" customFormat="1" ht="15" customHeight="1">
      <c r="A27" s="248" t="str">
        <f>D17</f>
        <v>PLAYAS SANTA PONSA TC "B"</v>
      </c>
      <c r="B27" s="177" t="s">
        <v>6</v>
      </c>
      <c r="C27" s="250" t="str">
        <f>D18</f>
        <v>OPEN MARRATXI - SPORTINCA</v>
      </c>
      <c r="D27" s="127"/>
      <c r="E27" s="286">
        <v>2</v>
      </c>
      <c r="F27" s="286">
        <v>3</v>
      </c>
      <c r="G27" s="115"/>
      <c r="H27" s="115"/>
      <c r="I27" s="115"/>
      <c r="J27" s="115"/>
      <c r="K27" s="115"/>
      <c r="L27" s="115"/>
      <c r="M27" s="115"/>
      <c r="N27" s="115"/>
      <c r="O27" s="248" t="str">
        <f>D14</f>
        <v>OPEN MARRATXI</v>
      </c>
      <c r="P27" s="177" t="s">
        <v>6</v>
      </c>
      <c r="Q27" s="250" t="str">
        <f>D15</f>
        <v>PLAYAS SANTA PONSA TC "A"</v>
      </c>
      <c r="R27" s="286"/>
      <c r="S27" s="286"/>
      <c r="T27" s="210"/>
    </row>
    <row r="28" spans="1:20" s="118" customFormat="1" ht="15" customHeight="1">
      <c r="A28" s="248" t="str">
        <f>D21</f>
        <v>SPORTING TC</v>
      </c>
      <c r="B28" s="177" t="s">
        <v>6</v>
      </c>
      <c r="C28" s="250" t="str">
        <f>D14</f>
        <v>OPEN MARRATXI</v>
      </c>
      <c r="D28" s="266"/>
      <c r="E28" s="286">
        <v>3</v>
      </c>
      <c r="F28" s="286">
        <v>2</v>
      </c>
      <c r="G28" s="115"/>
      <c r="H28" s="115"/>
      <c r="I28" s="115"/>
      <c r="J28" s="115"/>
      <c r="K28" s="115"/>
      <c r="L28" s="115"/>
      <c r="M28" s="115"/>
      <c r="N28" s="115"/>
      <c r="O28" s="248" t="str">
        <f>D18</f>
        <v>OPEN MARRATXI - SPORTINCA</v>
      </c>
      <c r="P28" s="177" t="s">
        <v>6</v>
      </c>
      <c r="Q28" s="267" t="str">
        <f>D21</f>
        <v>SPORTING TC</v>
      </c>
      <c r="R28" s="211"/>
      <c r="S28" s="211"/>
      <c r="T28" s="115"/>
    </row>
    <row r="29" spans="1:20" s="118" customFormat="1" ht="15" customHeight="1">
      <c r="A29" s="115"/>
      <c r="B29" s="115"/>
      <c r="D29" s="115"/>
      <c r="E29" s="287"/>
      <c r="F29" s="287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26"/>
      <c r="S29" s="126"/>
      <c r="T29" s="115"/>
    </row>
    <row r="30" spans="1:20" s="118" customFormat="1" ht="15" customHeight="1">
      <c r="A30" s="125" t="s">
        <v>111</v>
      </c>
      <c r="B30" s="213"/>
      <c r="C30" s="163"/>
      <c r="D30" s="173"/>
      <c r="E30" s="288"/>
      <c r="F30" s="288"/>
      <c r="G30" s="115"/>
      <c r="H30" s="115"/>
      <c r="I30" s="115"/>
      <c r="J30" s="115"/>
      <c r="K30" s="115"/>
      <c r="L30" s="115"/>
      <c r="M30" s="115"/>
      <c r="N30" s="115"/>
      <c r="O30" s="125" t="s">
        <v>112</v>
      </c>
      <c r="P30" s="213"/>
      <c r="Q30" s="163"/>
      <c r="R30" s="289"/>
      <c r="S30" s="223"/>
      <c r="T30" s="115"/>
    </row>
    <row r="31" spans="1:20" s="118" customFormat="1" ht="15" customHeight="1">
      <c r="A31" s="248" t="str">
        <f>D17</f>
        <v>PLAYAS SANTA PONSA TC "B"</v>
      </c>
      <c r="B31" s="177" t="s">
        <v>6</v>
      </c>
      <c r="C31" s="250" t="str">
        <f>D15</f>
        <v>PLAYAS SANTA PONSA TC "A"</v>
      </c>
      <c r="D31" s="127"/>
      <c r="E31" s="286">
        <v>1</v>
      </c>
      <c r="F31" s="286">
        <v>4</v>
      </c>
      <c r="G31" s="115"/>
      <c r="H31" s="115"/>
      <c r="I31" s="115"/>
      <c r="J31" s="115"/>
      <c r="K31" s="115"/>
      <c r="L31" s="115"/>
      <c r="M31" s="115"/>
      <c r="N31" s="115"/>
      <c r="O31" s="248" t="str">
        <f>D16</f>
        <v>PRINCIPES DE ESPAÑA</v>
      </c>
      <c r="P31" s="177" t="s">
        <v>6</v>
      </c>
      <c r="Q31" s="250" t="str">
        <f>D14</f>
        <v>OPEN MARRATXI</v>
      </c>
      <c r="R31" s="286"/>
      <c r="S31" s="286"/>
      <c r="T31" s="210"/>
    </row>
    <row r="32" spans="1:20" s="118" customFormat="1" ht="15" customHeight="1">
      <c r="A32" s="248" t="str">
        <f>D18</f>
        <v>OPEN MARRATXI - SPORTINCA</v>
      </c>
      <c r="B32" s="177" t="s">
        <v>6</v>
      </c>
      <c r="C32" s="250" t="str">
        <f>D14</f>
        <v>OPEN MARRATXI</v>
      </c>
      <c r="D32" s="127"/>
      <c r="E32" s="286">
        <v>1</v>
      </c>
      <c r="F32" s="286">
        <v>4</v>
      </c>
      <c r="G32" s="115"/>
      <c r="H32" s="115"/>
      <c r="I32" s="115"/>
      <c r="J32" s="115"/>
      <c r="K32" s="115"/>
      <c r="L32" s="115"/>
      <c r="M32" s="115"/>
      <c r="N32" s="115"/>
      <c r="O32" s="248" t="str">
        <f>D17</f>
        <v>PLAYAS SANTA PONSA TC "B"</v>
      </c>
      <c r="P32" s="177" t="s">
        <v>6</v>
      </c>
      <c r="Q32" s="250" t="str">
        <f>D20</f>
        <v>FUTURSPORT BALEAR</v>
      </c>
      <c r="R32" s="286"/>
      <c r="S32" s="286"/>
      <c r="T32" s="230"/>
    </row>
    <row r="33" spans="1:20" s="118" customFormat="1" ht="15" customHeight="1">
      <c r="A33" s="248" t="str">
        <f>D19</f>
        <v>CT LA SALLE</v>
      </c>
      <c r="B33" s="177" t="s">
        <v>6</v>
      </c>
      <c r="C33" s="250" t="str">
        <f>D20</f>
        <v>FUTURSPORT BALEAR</v>
      </c>
      <c r="D33" s="127"/>
      <c r="E33" s="286">
        <v>3</v>
      </c>
      <c r="F33" s="286">
        <v>2</v>
      </c>
      <c r="G33" s="115"/>
      <c r="H33" s="115"/>
      <c r="I33" s="115"/>
      <c r="J33" s="115"/>
      <c r="K33" s="115"/>
      <c r="L33" s="115"/>
      <c r="M33" s="115"/>
      <c r="N33" s="115"/>
      <c r="O33" s="248" t="str">
        <f>D18</f>
        <v>OPEN MARRATXI - SPORTINCA</v>
      </c>
      <c r="P33" s="177" t="s">
        <v>6</v>
      </c>
      <c r="Q33" s="250" t="str">
        <f>D19</f>
        <v>CT LA SALLE</v>
      </c>
      <c r="R33" s="286"/>
      <c r="S33" s="286"/>
      <c r="T33" s="115"/>
    </row>
    <row r="34" spans="1:20" s="118" customFormat="1" ht="15" customHeight="1">
      <c r="A34" s="248" t="str">
        <f>D16</f>
        <v>PRINCIPES DE ESPAÑA</v>
      </c>
      <c r="B34" s="177" t="s">
        <v>6</v>
      </c>
      <c r="C34" s="300" t="str">
        <f>D21</f>
        <v>SPORTING TC</v>
      </c>
      <c r="D34" s="301"/>
      <c r="E34" s="286">
        <v>2</v>
      </c>
      <c r="F34" s="286">
        <v>3</v>
      </c>
      <c r="G34" s="115"/>
      <c r="H34" s="115"/>
      <c r="I34" s="115"/>
      <c r="J34" s="115"/>
      <c r="K34" s="115"/>
      <c r="L34" s="115"/>
      <c r="M34" s="115"/>
      <c r="N34" s="115"/>
      <c r="O34" s="248" t="str">
        <f>D21</f>
        <v>SPORTING TC</v>
      </c>
      <c r="P34" s="177" t="s">
        <v>6</v>
      </c>
      <c r="Q34" s="250" t="str">
        <f>D15</f>
        <v>PLAYAS SANTA PONSA TC "A"</v>
      </c>
      <c r="R34" s="211"/>
      <c r="S34" s="211"/>
      <c r="T34" s="115"/>
    </row>
    <row r="35" spans="1:20" s="118" customFormat="1" ht="15" customHeight="1">
      <c r="A35" s="115"/>
      <c r="B35" s="115"/>
      <c r="D35" s="115"/>
      <c r="E35" s="287"/>
      <c r="F35" s="287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R35" s="126"/>
      <c r="S35" s="126"/>
      <c r="T35" s="115"/>
    </row>
    <row r="36" spans="1:20" s="118" customFormat="1" ht="15" customHeight="1">
      <c r="A36" s="125" t="s">
        <v>93</v>
      </c>
      <c r="B36" s="213"/>
      <c r="C36" s="163"/>
      <c r="D36" s="173"/>
      <c r="E36" s="288"/>
      <c r="F36" s="287"/>
      <c r="G36" s="115"/>
      <c r="H36" s="115"/>
      <c r="I36" s="115"/>
      <c r="J36" s="115"/>
      <c r="K36" s="115"/>
      <c r="L36" s="115"/>
      <c r="M36" s="115"/>
      <c r="N36" s="115"/>
      <c r="O36" s="125" t="s">
        <v>113</v>
      </c>
      <c r="P36" s="213"/>
      <c r="Q36" s="163"/>
      <c r="R36" s="289"/>
      <c r="S36" s="223"/>
      <c r="T36" s="115"/>
    </row>
    <row r="37" spans="1:20" s="118" customFormat="1" ht="15" customHeight="1">
      <c r="A37" s="248" t="str">
        <f>D14</f>
        <v>OPEN MARRATXI</v>
      </c>
      <c r="B37" s="177" t="s">
        <v>6</v>
      </c>
      <c r="C37" s="250" t="str">
        <f>D19</f>
        <v>CT LA SALLE</v>
      </c>
      <c r="D37" s="127"/>
      <c r="E37" s="286">
        <v>5</v>
      </c>
      <c r="F37" s="286">
        <v>0</v>
      </c>
      <c r="G37" s="115"/>
      <c r="H37" s="115"/>
      <c r="I37" s="115"/>
      <c r="J37" s="115"/>
      <c r="K37" s="115"/>
      <c r="L37" s="115"/>
      <c r="M37" s="115"/>
      <c r="N37" s="115"/>
      <c r="O37" s="248" t="str">
        <f>D20</f>
        <v>FUTURSPORT BALEAR</v>
      </c>
      <c r="P37" s="177" t="s">
        <v>6</v>
      </c>
      <c r="Q37" s="250" t="str">
        <f>D18</f>
        <v>OPEN MARRATXI - SPORTINCA</v>
      </c>
      <c r="R37" s="286"/>
      <c r="S37" s="286"/>
      <c r="T37" s="115"/>
    </row>
    <row r="38" spans="1:20" s="118" customFormat="1" ht="15" customHeight="1">
      <c r="A38" s="248" t="str">
        <f>D15</f>
        <v>PLAYAS SANTA PONSA TC "A"</v>
      </c>
      <c r="B38" s="177" t="s">
        <v>6</v>
      </c>
      <c r="C38" s="250" t="str">
        <f>D18</f>
        <v>OPEN MARRATXI - SPORTINCA</v>
      </c>
      <c r="D38" s="127"/>
      <c r="E38" s="286">
        <v>3</v>
      </c>
      <c r="F38" s="286">
        <v>2</v>
      </c>
      <c r="G38" s="115"/>
      <c r="H38" s="115"/>
      <c r="I38" s="115"/>
      <c r="J38" s="115"/>
      <c r="K38" s="115"/>
      <c r="L38" s="115"/>
      <c r="M38" s="115"/>
      <c r="N38" s="115"/>
      <c r="O38" s="248" t="str">
        <f>D14</f>
        <v>OPEN MARRATXI</v>
      </c>
      <c r="P38" s="177" t="s">
        <v>6</v>
      </c>
      <c r="Q38" s="250" t="str">
        <f>D17</f>
        <v>PLAYAS SANTA PONSA TC "B"</v>
      </c>
      <c r="R38" s="286"/>
      <c r="S38" s="286"/>
      <c r="T38" s="115"/>
    </row>
    <row r="39" spans="1:20" s="118" customFormat="1" ht="15" customHeight="1">
      <c r="A39" s="248" t="str">
        <f>D16</f>
        <v>PRINCIPES DE ESPAÑA</v>
      </c>
      <c r="B39" s="177" t="s">
        <v>6</v>
      </c>
      <c r="C39" s="250" t="str">
        <f>D17</f>
        <v>PLAYAS SANTA PONSA TC "B"</v>
      </c>
      <c r="D39" s="127"/>
      <c r="E39" s="286">
        <v>5</v>
      </c>
      <c r="F39" s="286">
        <v>0</v>
      </c>
      <c r="G39" s="115"/>
      <c r="H39" s="115"/>
      <c r="J39" s="115"/>
      <c r="K39" s="115"/>
      <c r="L39" s="115"/>
      <c r="M39" s="115"/>
      <c r="N39" s="115"/>
      <c r="O39" s="248" t="str">
        <f>D15</f>
        <v>PLAYAS SANTA PONSA TC "A"</v>
      </c>
      <c r="P39" s="177" t="s">
        <v>6</v>
      </c>
      <c r="Q39" s="250" t="str">
        <f>D16</f>
        <v>PRINCIPES DE ESPAÑA</v>
      </c>
      <c r="R39" s="286"/>
      <c r="S39" s="286"/>
      <c r="T39" s="115"/>
    </row>
    <row r="40" spans="1:20" s="118" customFormat="1" ht="15" customHeight="1">
      <c r="A40" s="248" t="str">
        <f>D21</f>
        <v>SPORTING TC</v>
      </c>
      <c r="B40" s="177" t="s">
        <v>6</v>
      </c>
      <c r="C40" s="250" t="str">
        <f>D20</f>
        <v>FUTURSPORT BALEAR</v>
      </c>
      <c r="D40" s="266"/>
      <c r="E40" s="286">
        <v>4</v>
      </c>
      <c r="F40" s="286">
        <v>1</v>
      </c>
      <c r="M40" s="115"/>
      <c r="N40" s="115"/>
      <c r="O40" s="248" t="str">
        <f>D19</f>
        <v>CT LA SALLE</v>
      </c>
      <c r="P40" s="177" t="s">
        <v>6</v>
      </c>
      <c r="Q40" s="267" t="str">
        <f>D21</f>
        <v>SPORTING TC</v>
      </c>
      <c r="R40" s="211"/>
      <c r="S40" s="211"/>
      <c r="T40" s="115"/>
    </row>
    <row r="41" spans="1:20" s="118" customFormat="1" ht="15" customHeight="1">
      <c r="D41" s="115"/>
      <c r="E41" s="287"/>
      <c r="F41" s="287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</row>
    <row r="42" spans="1:20" s="118" customFormat="1" ht="15" customHeight="1">
      <c r="A42" s="125" t="s">
        <v>94</v>
      </c>
      <c r="B42" s="213"/>
      <c r="C42" s="163"/>
      <c r="D42" s="173"/>
      <c r="E42" s="288"/>
      <c r="F42" s="287"/>
      <c r="G42" s="115"/>
      <c r="H42" s="115"/>
      <c r="I42" s="115"/>
      <c r="J42" s="115"/>
      <c r="K42" s="115"/>
      <c r="L42" s="115"/>
      <c r="M42" s="115"/>
      <c r="N42" s="115"/>
      <c r="P42" s="115"/>
      <c r="Q42" s="115"/>
      <c r="R42" s="115"/>
      <c r="S42" s="115"/>
      <c r="T42" s="115"/>
    </row>
    <row r="43" spans="1:20" s="118" customFormat="1" ht="15" customHeight="1">
      <c r="A43" s="248" t="str">
        <f>D18</f>
        <v>OPEN MARRATXI - SPORTINCA</v>
      </c>
      <c r="B43" s="177" t="s">
        <v>6</v>
      </c>
      <c r="C43" s="250" t="str">
        <f>D16</f>
        <v>PRINCIPES DE ESPAÑA</v>
      </c>
      <c r="D43" s="127"/>
      <c r="E43" s="286"/>
      <c r="F43" s="286"/>
      <c r="G43" s="178"/>
      <c r="H43" s="178"/>
      <c r="I43" s="115"/>
      <c r="J43" s="115"/>
      <c r="K43" s="115"/>
      <c r="L43" s="115"/>
      <c r="M43" s="115"/>
      <c r="N43" s="115"/>
      <c r="O43" s="178"/>
      <c r="P43" s="115"/>
      <c r="Q43" s="115"/>
      <c r="R43" s="115"/>
      <c r="S43" s="115"/>
      <c r="T43" s="115"/>
    </row>
    <row r="44" spans="1:20" s="118" customFormat="1" ht="15" customHeight="1">
      <c r="A44" s="248" t="str">
        <f>D19</f>
        <v>CT LA SALLE</v>
      </c>
      <c r="B44" s="177" t="s">
        <v>6</v>
      </c>
      <c r="C44" s="250" t="str">
        <f>D15</f>
        <v>PLAYAS SANTA PONSA TC "A"</v>
      </c>
      <c r="D44" s="127"/>
      <c r="E44" s="286"/>
      <c r="F44" s="286"/>
      <c r="G44" s="178"/>
      <c r="H44" s="178"/>
      <c r="I44" s="115"/>
      <c r="J44" s="115"/>
      <c r="K44" s="115"/>
      <c r="L44" s="115"/>
      <c r="M44" s="115"/>
      <c r="N44" s="115"/>
      <c r="O44" s="178"/>
      <c r="P44" s="115"/>
      <c r="Q44" s="115"/>
      <c r="R44" s="115"/>
      <c r="S44" s="115"/>
      <c r="T44" s="115"/>
    </row>
    <row r="45" spans="1:20" s="118" customFormat="1" ht="15" customHeight="1">
      <c r="A45" s="248" t="str">
        <f>D20</f>
        <v>FUTURSPORT BALEAR</v>
      </c>
      <c r="B45" s="177" t="s">
        <v>6</v>
      </c>
      <c r="C45" s="250" t="str">
        <f>D14</f>
        <v>OPEN MARRATXI</v>
      </c>
      <c r="D45" s="127"/>
      <c r="E45" s="286"/>
      <c r="F45" s="286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</row>
    <row r="46" spans="1:20" s="118" customFormat="1" ht="15" customHeight="1">
      <c r="A46" s="248" t="str">
        <f>D17</f>
        <v>PLAYAS SANTA PONSA TC "B"</v>
      </c>
      <c r="B46" s="177" t="s">
        <v>6</v>
      </c>
      <c r="C46" s="300" t="str">
        <f>D21</f>
        <v>SPORTING TC</v>
      </c>
      <c r="D46" s="301"/>
      <c r="E46" s="286"/>
      <c r="F46" s="286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</row>
    <row r="47" spans="1:20" s="118" customFormat="1" ht="15" customHeight="1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</row>
    <row r="48" spans="1:20" s="118" customFormat="1" ht="15" customHeight="1">
      <c r="D48" s="115"/>
      <c r="E48" s="115"/>
      <c r="G48" s="131" t="s">
        <v>63</v>
      </c>
      <c r="H48" s="115"/>
      <c r="I48" s="115"/>
      <c r="J48" s="115"/>
      <c r="K48" s="115"/>
      <c r="L48" s="115"/>
      <c r="O48" s="115"/>
      <c r="P48" s="115"/>
      <c r="Q48" s="115"/>
      <c r="R48" s="115"/>
      <c r="S48" s="115"/>
      <c r="T48" s="115"/>
    </row>
    <row r="49" spans="7:15" s="118" customFormat="1" ht="15" customHeight="1"/>
    <row r="50" spans="7:15" s="6" customFormat="1" ht="15" customHeight="1">
      <c r="G50" s="52"/>
      <c r="H50" s="52"/>
      <c r="I50" s="52"/>
      <c r="J50" s="52"/>
      <c r="K50" s="52"/>
      <c r="L50" s="52"/>
      <c r="M50" s="52"/>
      <c r="N50" s="52"/>
    </row>
    <row r="51" spans="7:15" s="6" customFormat="1" ht="15" customHeight="1"/>
    <row r="52" spans="7:15" s="6" customFormat="1" ht="15" customHeight="1"/>
    <row r="53" spans="7:15" s="6" customFormat="1" ht="15" customHeight="1"/>
    <row r="54" spans="7:15" s="6" customFormat="1" ht="15" customHeight="1"/>
    <row r="55" spans="7:15" s="6" customFormat="1" ht="15" customHeight="1"/>
    <row r="56" spans="7:15" s="6" customFormat="1" ht="15" customHeight="1">
      <c r="N56" s="107"/>
      <c r="O56" s="107"/>
    </row>
    <row r="57" spans="7:15" s="6" customFormat="1" ht="15" customHeight="1"/>
    <row r="58" spans="7:15" s="6" customFormat="1" ht="15" customHeight="1"/>
    <row r="59" spans="7:15" s="6" customFormat="1" ht="15" customHeight="1"/>
    <row r="60" spans="7:15" s="6" customFormat="1" ht="15" customHeight="1"/>
    <row r="61" spans="7:15" s="6" customFormat="1" ht="15" customHeight="1"/>
    <row r="62" spans="7:15" s="6" customFormat="1" ht="15" customHeight="1"/>
    <row r="63" spans="7:15" s="6" customFormat="1" ht="15" customHeight="1"/>
    <row r="64" spans="7:15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5" customHeight="1"/>
    <row r="78" s="6" customFormat="1" ht="15" customHeight="1"/>
    <row r="79" s="6" customFormat="1" ht="15" customHeight="1"/>
    <row r="80" s="6" customFormat="1" ht="15" customHeight="1"/>
    <row r="81" s="6" customFormat="1" ht="15" customHeight="1"/>
    <row r="82" s="6" customFormat="1" ht="15" customHeight="1"/>
    <row r="83" s="6" customFormat="1" ht="15" customHeight="1"/>
    <row r="84" s="6" customFormat="1" ht="15" customHeight="1"/>
    <row r="85" s="6" customFormat="1" ht="15" customHeight="1"/>
    <row r="86" s="6" customFormat="1" ht="15" customHeight="1"/>
    <row r="87" s="6" customFormat="1" ht="15" customHeight="1"/>
    <row r="88" s="6" customFormat="1" ht="15" customHeight="1"/>
    <row r="89" s="6" customFormat="1" ht="15" customHeight="1"/>
    <row r="90" s="6" customFormat="1" ht="15" customHeight="1"/>
    <row r="91" s="6" customFormat="1" ht="15" customHeight="1"/>
    <row r="92" s="6" customFormat="1" ht="15" customHeight="1"/>
    <row r="93" s="6" customFormat="1" ht="15" customHeight="1"/>
    <row r="94" s="6" customFormat="1" ht="15" customHeight="1"/>
    <row r="95" s="6" customFormat="1" ht="15" customHeight="1"/>
    <row r="96" s="6" customFormat="1" ht="15" customHeight="1"/>
    <row r="97" s="6" customFormat="1" ht="15" customHeight="1"/>
    <row r="98" s="6" customFormat="1" ht="15" customHeight="1"/>
    <row r="99" s="6" customFormat="1" ht="15" customHeight="1"/>
    <row r="100" s="6" customFormat="1" ht="15" customHeight="1"/>
    <row r="101" s="6" customFormat="1" ht="15" customHeight="1"/>
    <row r="102" s="6" customFormat="1" ht="15" customHeight="1"/>
  </sheetData>
  <mergeCells count="3">
    <mergeCell ref="A6:K6"/>
    <mergeCell ref="C34:D34"/>
    <mergeCell ref="C46:D4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9"/>
  <sheetViews>
    <sheetView showGridLines="0" topLeftCell="A4" zoomScale="110" zoomScaleNormal="110" workbookViewId="0">
      <selection activeCell="G27" sqref="G27"/>
    </sheetView>
  </sheetViews>
  <sheetFormatPr baseColWidth="10" defaultRowHeight="14.4"/>
  <cols>
    <col min="1" max="1" width="3.6640625" customWidth="1"/>
    <col min="2" max="2" width="28.33203125" customWidth="1"/>
    <col min="3" max="3" width="7.109375" customWidth="1"/>
    <col min="4" max="4" width="8.21875" customWidth="1"/>
    <col min="5" max="5" width="8.44140625" customWidth="1"/>
    <col min="6" max="6" width="9.88671875" customWidth="1"/>
    <col min="7" max="9" width="6.6640625" customWidth="1"/>
    <col min="10" max="10" width="9.109375" customWidth="1"/>
    <col min="11" max="11" width="25.5546875" customWidth="1"/>
    <col min="12" max="12" width="5.6640625" customWidth="1"/>
    <col min="13" max="13" width="3" customWidth="1"/>
    <col min="14" max="14" width="22.5546875" customWidth="1"/>
    <col min="15" max="15" width="3.5546875" customWidth="1"/>
    <col min="16" max="17" width="6" customWidth="1"/>
    <col min="18" max="18" width="22.109375" customWidth="1"/>
    <col min="19" max="19" width="2.6640625" customWidth="1"/>
    <col min="20" max="20" width="20.88671875" customWidth="1"/>
    <col min="21" max="21" width="3.44140625" customWidth="1"/>
    <col min="22" max="22" width="3.5546875" customWidth="1"/>
  </cols>
  <sheetData>
    <row r="1" spans="1:23" ht="21">
      <c r="A1" s="129" t="s">
        <v>59</v>
      </c>
      <c r="C1" s="30"/>
      <c r="D1" s="30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8.25" customHeight="1">
      <c r="A2" s="7"/>
      <c r="B2" s="10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4.1" customHeight="1">
      <c r="A3" s="302" t="s">
        <v>20</v>
      </c>
      <c r="B3" s="302"/>
      <c r="C3" s="219"/>
      <c r="D3" s="2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8.75" customHeight="1">
      <c r="A4" s="7"/>
      <c r="B4" s="19"/>
      <c r="C4" s="19"/>
      <c r="D4" s="1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4.25" customHeight="1">
      <c r="A5" s="302" t="s">
        <v>11</v>
      </c>
      <c r="B5" s="302"/>
      <c r="C5" s="22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s="32" customFormat="1" ht="14.1" customHeight="1">
      <c r="A6" s="290" t="s">
        <v>14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2"/>
      <c r="M6" s="34"/>
    </row>
    <row r="7" spans="1:23" s="6" customFormat="1" ht="9" customHeight="1">
      <c r="A7" s="17"/>
      <c r="B7" s="21"/>
      <c r="C7" s="21"/>
      <c r="D7" s="21"/>
      <c r="E7" s="17"/>
      <c r="F7" s="17"/>
      <c r="G7" s="22"/>
      <c r="H7" s="22"/>
      <c r="I7" s="22"/>
      <c r="J7" s="22"/>
      <c r="K7" s="22"/>
      <c r="L7" s="22"/>
      <c r="M7" s="22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s="6" customFormat="1" ht="14.1" customHeight="1">
      <c r="A8" s="119" t="s">
        <v>60</v>
      </c>
      <c r="B8" s="45"/>
      <c r="C8" s="45"/>
      <c r="D8" s="45"/>
      <c r="E8" s="46"/>
      <c r="F8" s="46"/>
      <c r="G8" s="46"/>
      <c r="H8" s="46"/>
      <c r="I8" s="46"/>
      <c r="J8" s="46"/>
      <c r="K8" s="46"/>
      <c r="L8" s="46"/>
      <c r="M8" s="46"/>
      <c r="N8" s="47"/>
      <c r="R8" s="17"/>
      <c r="S8" s="17"/>
      <c r="T8" s="17"/>
      <c r="U8" s="17"/>
      <c r="V8" s="17"/>
      <c r="W8" s="17"/>
    </row>
    <row r="9" spans="1:23" s="6" customFormat="1" ht="14.1" customHeight="1">
      <c r="A9" s="119" t="s">
        <v>61</v>
      </c>
      <c r="B9" s="45"/>
      <c r="C9" s="45"/>
      <c r="D9" s="45"/>
      <c r="E9" s="46"/>
      <c r="F9" s="46"/>
      <c r="G9" s="46"/>
      <c r="H9" s="46"/>
      <c r="I9" s="46"/>
      <c r="J9" s="46"/>
      <c r="K9" s="46"/>
      <c r="L9" s="46"/>
      <c r="M9" s="46"/>
      <c r="N9" s="47"/>
      <c r="R9" s="17"/>
      <c r="S9" s="17"/>
      <c r="T9" s="17"/>
      <c r="U9" s="17"/>
      <c r="V9" s="17"/>
      <c r="W9" s="17"/>
    </row>
    <row r="10" spans="1:23" s="6" customFormat="1" ht="14.1" customHeight="1">
      <c r="A10" s="119" t="s">
        <v>62</v>
      </c>
      <c r="B10" s="45"/>
      <c r="C10" s="45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7"/>
      <c r="R10" s="17"/>
      <c r="S10" s="17"/>
      <c r="T10" s="17"/>
      <c r="U10" s="17"/>
      <c r="V10" s="17"/>
      <c r="W10" s="17"/>
    </row>
    <row r="11" spans="1:23" s="6" customFormat="1" ht="12.9" customHeight="1">
      <c r="A11" s="17"/>
      <c r="B11" s="21"/>
      <c r="C11" s="21"/>
      <c r="D11" s="21"/>
      <c r="E11" s="17"/>
      <c r="F11" s="17"/>
      <c r="G11" s="22"/>
      <c r="H11" s="22"/>
      <c r="I11" s="22"/>
      <c r="J11" s="22"/>
      <c r="K11" s="22"/>
      <c r="L11" s="22"/>
      <c r="M11" s="22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18" customFormat="1" ht="12.9" customHeight="1" thickBo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</row>
    <row r="13" spans="1:23" s="118" customFormat="1" ht="15" thickBot="1">
      <c r="A13" s="135"/>
      <c r="B13" s="124" t="s">
        <v>23</v>
      </c>
      <c r="C13" s="137" t="s">
        <v>25</v>
      </c>
      <c r="D13" s="138" t="s">
        <v>2</v>
      </c>
      <c r="E13" s="138" t="s">
        <v>0</v>
      </c>
      <c r="F13" s="138" t="s">
        <v>1</v>
      </c>
      <c r="G13" s="138" t="s">
        <v>3</v>
      </c>
      <c r="H13" s="138" t="s">
        <v>4</v>
      </c>
      <c r="I13" s="138" t="s">
        <v>5</v>
      </c>
      <c r="J13" s="139" t="s">
        <v>24</v>
      </c>
      <c r="K13" s="115"/>
      <c r="L13" s="115"/>
      <c r="M13" s="115"/>
      <c r="N13" s="115"/>
      <c r="O13" s="109"/>
      <c r="P13" s="140"/>
      <c r="Q13" s="109"/>
      <c r="R13" s="109"/>
    </row>
    <row r="14" spans="1:23" s="118" customFormat="1" ht="17.100000000000001" customHeight="1">
      <c r="A14" s="141">
        <v>1</v>
      </c>
      <c r="B14" s="181" t="s">
        <v>55</v>
      </c>
      <c r="C14" s="254">
        <v>4118</v>
      </c>
      <c r="D14" s="143">
        <f>COUNT(G29,G23,H32,P22,Q28)</f>
        <v>1</v>
      </c>
      <c r="E14" s="144">
        <f>IF(G29&gt;H29,1,0)+IF(G23&gt;H23,1,0)+IF(H32&gt;G32,1,0)+IF(P22&gt;Q22,1,0)+IF(Q28&gt;P28,1,0)</f>
        <v>0</v>
      </c>
      <c r="F14" s="145">
        <f>IF(G29&lt;H29,1,0)+IF(G23&lt;H23,1,0)+IF(H32&lt;G32,1,0)+IF(P22&lt;Q22,1,0)+IF(Q28&lt;P28,1,0)</f>
        <v>1</v>
      </c>
      <c r="G14" s="144">
        <f>VALUE(G23+H32+P22+Q28+G29)</f>
        <v>0</v>
      </c>
      <c r="H14" s="144">
        <f>VALUE(H23+G32+Q22+P28+H29)</f>
        <v>5</v>
      </c>
      <c r="I14" s="144">
        <f>AVERAGE(G14-H14)</f>
        <v>-5</v>
      </c>
      <c r="J14" s="146"/>
      <c r="K14" s="115"/>
      <c r="L14" s="115"/>
      <c r="M14" s="115"/>
      <c r="N14" s="115"/>
      <c r="O14" s="109"/>
      <c r="P14" s="140"/>
      <c r="Q14" s="109"/>
      <c r="R14" s="109"/>
    </row>
    <row r="15" spans="1:23" s="118" customFormat="1" ht="17.100000000000001" customHeight="1">
      <c r="A15" s="147">
        <v>2</v>
      </c>
      <c r="B15" s="182" t="s">
        <v>69</v>
      </c>
      <c r="C15" s="255">
        <v>5738</v>
      </c>
      <c r="D15" s="149">
        <f>COUNT(G27,H23,G34,P23,Q27)</f>
        <v>1</v>
      </c>
      <c r="E15" s="150">
        <f>IF(G27&gt;H27,1,0)+IF(H23&gt;G23,1,0)+IF(P23&gt;Q23,1,0)+IF(Q27&gt;P27,1,0)+IF(G34&gt;H34,1,0)</f>
        <v>1</v>
      </c>
      <c r="F15" s="150">
        <f>IF(G27&lt;H27,1,0)+IF(G23&lt;H23,1,0)+IF(H34&lt;G34,1,0)+IF(P23&lt;Q23,1,0)+IF(Q27&lt;P27,1,0)</f>
        <v>0</v>
      </c>
      <c r="G15" s="150">
        <f>VALUE(G27+H23+P23+Q27+G34)</f>
        <v>3</v>
      </c>
      <c r="H15" s="150">
        <f>VALUE(H27+G23+Q23+P27+H34)</f>
        <v>2</v>
      </c>
      <c r="I15" s="150">
        <f>AVERAGE(G15-H15)</f>
        <v>1</v>
      </c>
      <c r="J15" s="151"/>
      <c r="K15" s="115"/>
      <c r="L15" s="115"/>
      <c r="M15" s="115"/>
      <c r="N15" s="115"/>
      <c r="O15" s="109"/>
      <c r="P15" s="140"/>
      <c r="Q15" s="109"/>
      <c r="R15" s="109"/>
    </row>
    <row r="16" spans="1:23" s="118" customFormat="1" ht="17.100000000000001" customHeight="1">
      <c r="A16" s="147">
        <v>3</v>
      </c>
      <c r="B16" s="182" t="s">
        <v>79</v>
      </c>
      <c r="C16" s="255">
        <v>9119</v>
      </c>
      <c r="D16" s="149">
        <f>COUNT(G28,H22,G32,Q23,P29)</f>
        <v>2</v>
      </c>
      <c r="E16" s="150">
        <f>IF(G28&gt;H28,1,0)+IF(H22&gt;G22,1,0)+IF(G32&gt;H32,1,0)+IF(Q23&gt;P23,1,0)+IF(P29&gt;Q29,1,0)</f>
        <v>2</v>
      </c>
      <c r="F16" s="150">
        <f>IF(G28&lt;H28,1,0)+IF(H22&lt;G22,1,0)+IF(G32&lt;H32,1,0)+IF(Q23&lt;P23,1,0)+IF(P29&lt;Q29,1,0)</f>
        <v>0</v>
      </c>
      <c r="G16" s="150">
        <f>VALUE(G28+H22+G32+Q23+P29)</f>
        <v>7</v>
      </c>
      <c r="H16" s="150">
        <f>VALUE(H28+G22+H32+P23+Q29)</f>
        <v>3</v>
      </c>
      <c r="I16" s="150">
        <f>AVERAGE(G16-H16)</f>
        <v>4</v>
      </c>
      <c r="J16" s="151"/>
      <c r="K16" s="115"/>
      <c r="L16" s="115"/>
      <c r="M16" s="115"/>
      <c r="N16" s="115"/>
      <c r="O16" s="109"/>
      <c r="P16" s="140"/>
      <c r="Q16" s="109"/>
      <c r="R16" s="109"/>
    </row>
    <row r="17" spans="1:18" s="118" customFormat="1" ht="17.100000000000001" customHeight="1">
      <c r="A17" s="147">
        <v>4</v>
      </c>
      <c r="B17" s="182" t="s">
        <v>80</v>
      </c>
      <c r="C17" s="255">
        <v>14539</v>
      </c>
      <c r="D17" s="149">
        <f>COUNT(H28,G33,Q22,P27,H24)</f>
        <v>2</v>
      </c>
      <c r="E17" s="150">
        <f>IF(H28&gt;G28,1,0)+IF(G33&gt;H33,1,0)+IF(Q22&gt;P22,1,0)+IF(P27&gt;Q27,1,0)+IF(H24&gt;G24,1,0)</f>
        <v>0</v>
      </c>
      <c r="F17" s="150">
        <f>IF(H28&lt;G28,1,0)+IF(H24&lt;G24,1,0)+IF(G33&lt;H33,1,0)+IF(Q22&lt;P22,1,0)+IF(P27&lt;Q27,1,0)</f>
        <v>2</v>
      </c>
      <c r="G17" s="150">
        <f>VALUE(H28+G33+Q22+P27+H24)</f>
        <v>3</v>
      </c>
      <c r="H17" s="150">
        <f>VALUE(G28+H33+P22+Q27+G24)</f>
        <v>7</v>
      </c>
      <c r="I17" s="150">
        <f>AVERAGE(G17-H17)</f>
        <v>-4</v>
      </c>
      <c r="J17" s="152"/>
      <c r="K17" s="115"/>
      <c r="L17" s="115"/>
      <c r="M17" s="115"/>
      <c r="N17" s="115"/>
      <c r="O17" s="109"/>
      <c r="P17" s="140"/>
      <c r="Q17" s="109"/>
      <c r="R17" s="109"/>
    </row>
    <row r="18" spans="1:18" s="118" customFormat="1" ht="17.100000000000001" customHeight="1">
      <c r="A18" s="147">
        <v>5</v>
      </c>
      <c r="B18" s="182" t="s">
        <v>17</v>
      </c>
      <c r="C18" s="255">
        <v>15516</v>
      </c>
      <c r="D18" s="149">
        <f>COUNT(H27,G22,H33,P28,Q24)</f>
        <v>2</v>
      </c>
      <c r="E18" s="150">
        <f>IF(H27&gt;G27,1,0)+IF(G22&gt;H22,1,0)+IF(H33&gt;G33,1,0)+IF(P28&gt;Q28,1,0)+IF(Q24&gt;P24,1,0)</f>
        <v>0</v>
      </c>
      <c r="F18" s="150">
        <f>IF(H27&lt;G27,1,0)+IF(G22&lt;H22,1,0)+IF(H33&lt;G33,1,0)+IF(Q24&lt;P24,1,0)+IF(P28&lt;Q28,1,0)</f>
        <v>2</v>
      </c>
      <c r="G18" s="150">
        <f>VALUE(H27+G22+H33+P28+Q24)</f>
        <v>4</v>
      </c>
      <c r="H18" s="150">
        <f>VALUE(G27+H22+G33+Q28+P24)</f>
        <v>6</v>
      </c>
      <c r="I18" s="150">
        <f>AVERAGE(G18-H18)</f>
        <v>-2</v>
      </c>
      <c r="J18" s="221"/>
      <c r="K18" s="115"/>
      <c r="L18" s="115"/>
      <c r="M18" s="115"/>
      <c r="N18" s="115"/>
      <c r="O18" s="115"/>
      <c r="P18" s="115"/>
      <c r="Q18" s="115"/>
      <c r="R18" s="115"/>
    </row>
    <row r="19" spans="1:18" s="118" customFormat="1" ht="17.100000000000001" customHeight="1" thickBot="1">
      <c r="A19" s="153">
        <v>6</v>
      </c>
      <c r="B19" s="183" t="s">
        <v>15</v>
      </c>
      <c r="C19" s="256">
        <v>18000</v>
      </c>
      <c r="D19" s="155">
        <f>COUNT(H29,G24,H34,P24,Q29)</f>
        <v>2</v>
      </c>
      <c r="E19" s="156">
        <f>IF(H29&gt;G29,1,0)+IF(G24&gt;H24,1,0)+IF(H34&gt;G34,1,0)+IF(Q29&gt;P29,1,0)+IF(P24&gt;Q24,1,0)</f>
        <v>2</v>
      </c>
      <c r="F19" s="156">
        <f>IF(H29&lt;G29,1,0)+IF(G24&lt;H24,1,0)+IF(H34&lt;G34,1,0)+IF(P24&lt;Q24,1,0)+IF(Q29&lt;P29,1,0)</f>
        <v>0</v>
      </c>
      <c r="G19" s="156">
        <f>VALUE(H29+G24+H34+P24+Q29)</f>
        <v>8</v>
      </c>
      <c r="H19" s="156">
        <f>VALUE(G29+H24+G34+Q24+P29)</f>
        <v>2</v>
      </c>
      <c r="I19" s="156">
        <f>G19-H19</f>
        <v>6</v>
      </c>
      <c r="J19" s="157"/>
      <c r="K19" s="115"/>
      <c r="L19" s="115"/>
      <c r="M19" s="115"/>
      <c r="N19" s="115"/>
      <c r="O19" s="115"/>
      <c r="P19" s="115"/>
      <c r="Q19" s="115"/>
      <c r="R19" s="115"/>
    </row>
    <row r="20" spans="1:18" s="115" customFormat="1" ht="27" customHeight="1">
      <c r="A20" s="158"/>
      <c r="B20" s="161"/>
      <c r="C20" s="162"/>
      <c r="D20" s="161"/>
      <c r="E20" s="161"/>
      <c r="F20" s="161"/>
      <c r="G20" s="161"/>
      <c r="H20" s="161"/>
      <c r="I20" s="126"/>
    </row>
    <row r="21" spans="1:18" s="118" customFormat="1" ht="15" customHeight="1">
      <c r="A21" s="115"/>
      <c r="B21" s="125" t="s">
        <v>114</v>
      </c>
      <c r="C21" s="213"/>
      <c r="D21" s="163"/>
      <c r="E21" s="115"/>
      <c r="F21" s="115"/>
      <c r="G21" s="109"/>
      <c r="H21" s="115"/>
      <c r="I21" s="115"/>
      <c r="J21" s="115"/>
      <c r="K21" s="125" t="s">
        <v>101</v>
      </c>
      <c r="L21" s="213"/>
      <c r="M21" s="163"/>
      <c r="N21" s="115"/>
      <c r="O21" s="115"/>
      <c r="P21" s="115"/>
      <c r="Q21" s="115"/>
      <c r="R21" s="115"/>
    </row>
    <row r="22" spans="1:18" s="118" customFormat="1" ht="15" customHeight="1">
      <c r="A22" s="115"/>
      <c r="B22" s="164" t="str">
        <f>B18</f>
        <v>PRINCIPES DE ESPAÑA</v>
      </c>
      <c r="C22" s="165" t="s">
        <v>6</v>
      </c>
      <c r="D22" s="166" t="str">
        <f>B16</f>
        <v>PLAYAS SANTA PONSA - MAGALUF</v>
      </c>
      <c r="E22" s="167"/>
      <c r="F22" s="168"/>
      <c r="G22" s="127">
        <v>2</v>
      </c>
      <c r="H22" s="127">
        <v>3</v>
      </c>
      <c r="I22" s="117"/>
      <c r="J22" s="115"/>
      <c r="K22" s="164" t="str">
        <f>B14</f>
        <v>OPEN MARRATXI</v>
      </c>
      <c r="L22" s="169" t="s">
        <v>6</v>
      </c>
      <c r="M22" s="166" t="str">
        <f>B17</f>
        <v>OPEN MARRATXI-SPORTINCA</v>
      </c>
      <c r="N22" s="167"/>
      <c r="O22" s="168"/>
      <c r="P22" s="170"/>
      <c r="Q22" s="127"/>
      <c r="R22" s="171"/>
    </row>
    <row r="23" spans="1:18" s="118" customFormat="1" ht="15" customHeight="1">
      <c r="A23" s="115"/>
      <c r="B23" s="164" t="str">
        <f>B14</f>
        <v>OPEN MARRATXI</v>
      </c>
      <c r="C23" s="165" t="s">
        <v>6</v>
      </c>
      <c r="D23" s="166" t="str">
        <f>B15</f>
        <v>RAFA NADAL CLUB</v>
      </c>
      <c r="E23" s="167"/>
      <c r="F23" s="168"/>
      <c r="G23" s="127"/>
      <c r="H23" s="127"/>
      <c r="I23" s="115"/>
      <c r="J23" s="115"/>
      <c r="K23" s="164" t="str">
        <f>B15</f>
        <v>RAFA NADAL CLUB</v>
      </c>
      <c r="L23" s="165" t="s">
        <v>6</v>
      </c>
      <c r="M23" s="166" t="str">
        <f>B16</f>
        <v>PLAYAS SANTA PONSA - MAGALUF</v>
      </c>
      <c r="N23" s="167"/>
      <c r="O23" s="168"/>
      <c r="P23" s="127"/>
      <c r="Q23" s="127"/>
      <c r="R23" s="115"/>
    </row>
    <row r="24" spans="1:18" s="118" customFormat="1" ht="15" customHeight="1">
      <c r="A24" s="115"/>
      <c r="B24" s="164" t="str">
        <f>B19</f>
        <v>SPORTING TC</v>
      </c>
      <c r="C24" s="165" t="s">
        <v>6</v>
      </c>
      <c r="D24" s="166" t="str">
        <f>B17</f>
        <v>OPEN MARRATXI-SPORTINCA</v>
      </c>
      <c r="E24" s="167"/>
      <c r="F24" s="168"/>
      <c r="G24" s="127">
        <v>3</v>
      </c>
      <c r="H24" s="127">
        <v>2</v>
      </c>
      <c r="I24" s="115"/>
      <c r="J24" s="115"/>
      <c r="K24" s="164" t="str">
        <f>B19</f>
        <v>SPORTING TC</v>
      </c>
      <c r="L24" s="165" t="s">
        <v>6</v>
      </c>
      <c r="M24" s="166" t="str">
        <f>B18</f>
        <v>PRINCIPES DE ESPAÑA</v>
      </c>
      <c r="N24" s="167"/>
      <c r="O24" s="168"/>
      <c r="P24" s="127"/>
      <c r="Q24" s="127"/>
      <c r="R24" s="172"/>
    </row>
    <row r="25" spans="1:18" s="118" customFormat="1" ht="15" customHeight="1">
      <c r="A25" s="115"/>
      <c r="B25" s="115"/>
      <c r="C25" s="115"/>
      <c r="D25" s="115"/>
      <c r="E25" s="173"/>
      <c r="F25" s="109"/>
      <c r="G25" s="174"/>
      <c r="H25" s="175"/>
      <c r="I25" s="115"/>
      <c r="J25" s="115"/>
      <c r="K25" s="115"/>
      <c r="L25" s="115"/>
      <c r="M25" s="115"/>
      <c r="N25" s="115"/>
      <c r="O25" s="115"/>
      <c r="P25" s="175"/>
      <c r="Q25" s="175"/>
      <c r="R25" s="115"/>
    </row>
    <row r="26" spans="1:18" s="118" customFormat="1" ht="15" customHeight="1">
      <c r="A26" s="115"/>
      <c r="B26" s="125" t="s">
        <v>107</v>
      </c>
      <c r="C26" s="213"/>
      <c r="D26" s="163"/>
      <c r="E26" s="173"/>
      <c r="F26" s="109"/>
      <c r="G26" s="175"/>
      <c r="H26" s="176"/>
      <c r="I26" s="115"/>
      <c r="J26" s="115"/>
      <c r="K26" s="125" t="s">
        <v>110</v>
      </c>
      <c r="L26" s="213"/>
      <c r="M26" s="163"/>
      <c r="N26" s="115"/>
      <c r="O26" s="115"/>
      <c r="P26" s="175"/>
      <c r="Q26" s="175"/>
      <c r="R26" s="115"/>
    </row>
    <row r="27" spans="1:18" s="118" customFormat="1" ht="15" customHeight="1">
      <c r="A27" s="115"/>
      <c r="B27" s="164" t="str">
        <f>B15</f>
        <v>RAFA NADAL CLUB</v>
      </c>
      <c r="C27" s="169" t="s">
        <v>6</v>
      </c>
      <c r="D27" s="166" t="str">
        <f>B18</f>
        <v>PRINCIPES DE ESPAÑA</v>
      </c>
      <c r="E27" s="167"/>
      <c r="F27" s="168"/>
      <c r="G27" s="170">
        <v>3</v>
      </c>
      <c r="H27" s="127">
        <v>2</v>
      </c>
      <c r="I27" s="171"/>
      <c r="J27" s="115"/>
      <c r="K27" s="164" t="str">
        <f>B17</f>
        <v>OPEN MARRATXI-SPORTINCA</v>
      </c>
      <c r="L27" s="165" t="s">
        <v>6</v>
      </c>
      <c r="M27" s="166" t="str">
        <f>B15</f>
        <v>RAFA NADAL CLUB</v>
      </c>
      <c r="N27" s="167"/>
      <c r="O27" s="168"/>
      <c r="P27" s="127"/>
      <c r="Q27" s="127"/>
      <c r="R27" s="172"/>
    </row>
    <row r="28" spans="1:18" s="118" customFormat="1" ht="15" customHeight="1">
      <c r="A28" s="115"/>
      <c r="B28" s="164" t="str">
        <f>B16</f>
        <v>PLAYAS SANTA PONSA - MAGALUF</v>
      </c>
      <c r="C28" s="165" t="s">
        <v>6</v>
      </c>
      <c r="D28" s="166" t="str">
        <f>B17</f>
        <v>OPEN MARRATXI-SPORTINCA</v>
      </c>
      <c r="E28" s="167"/>
      <c r="F28" s="168"/>
      <c r="G28" s="127">
        <v>4</v>
      </c>
      <c r="H28" s="127">
        <v>1</v>
      </c>
      <c r="I28" s="171"/>
      <c r="J28" s="115"/>
      <c r="K28" s="164" t="str">
        <f>B18</f>
        <v>PRINCIPES DE ESPAÑA</v>
      </c>
      <c r="L28" s="165" t="s">
        <v>6</v>
      </c>
      <c r="M28" s="166" t="str">
        <f>B14</f>
        <v>OPEN MARRATXI</v>
      </c>
      <c r="N28" s="167"/>
      <c r="O28" s="168"/>
      <c r="P28" s="127"/>
      <c r="Q28" s="127"/>
      <c r="R28" s="172"/>
    </row>
    <row r="29" spans="1:18" s="118" customFormat="1" ht="15" customHeight="1">
      <c r="A29" s="115"/>
      <c r="B29" s="166" t="str">
        <f>B14</f>
        <v>OPEN MARRATXI</v>
      </c>
      <c r="C29" s="165" t="s">
        <v>6</v>
      </c>
      <c r="D29" s="166" t="str">
        <f>B19</f>
        <v>SPORTING TC</v>
      </c>
      <c r="E29" s="167"/>
      <c r="F29" s="168"/>
      <c r="G29" s="177">
        <v>0</v>
      </c>
      <c r="H29" s="177">
        <v>5</v>
      </c>
      <c r="I29" s="178" t="s">
        <v>118</v>
      </c>
      <c r="J29" s="115"/>
      <c r="K29" s="166" t="str">
        <f>B16</f>
        <v>PLAYAS SANTA PONSA - MAGALUF</v>
      </c>
      <c r="L29" s="165" t="s">
        <v>6</v>
      </c>
      <c r="M29" s="166" t="str">
        <f>B19</f>
        <v>SPORTING TC</v>
      </c>
      <c r="N29" s="167"/>
      <c r="O29" s="168"/>
      <c r="P29" s="177"/>
      <c r="Q29" s="177"/>
      <c r="R29" s="172"/>
    </row>
    <row r="30" spans="1:18" s="118" customFormat="1" ht="15" customHeight="1">
      <c r="A30" s="115"/>
      <c r="B30" s="115"/>
      <c r="C30" s="115"/>
      <c r="D30" s="115"/>
      <c r="E30" s="115"/>
      <c r="F30" s="115"/>
      <c r="G30" s="175"/>
      <c r="H30" s="175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spans="1:18" s="118" customFormat="1" ht="15" customHeight="1">
      <c r="A31" s="115"/>
      <c r="B31" s="125" t="s">
        <v>108</v>
      </c>
      <c r="C31" s="213"/>
      <c r="D31" s="163"/>
      <c r="E31" s="115"/>
      <c r="F31" s="115"/>
      <c r="G31" s="175"/>
      <c r="H31" s="175"/>
      <c r="I31" s="115"/>
      <c r="J31" s="115"/>
      <c r="K31" s="115"/>
      <c r="L31" s="115"/>
      <c r="M31" s="115"/>
      <c r="N31" s="115"/>
      <c r="O31" s="115"/>
      <c r="P31" s="115"/>
      <c r="Q31" s="115"/>
      <c r="R31" s="115"/>
    </row>
    <row r="32" spans="1:18" s="118" customFormat="1" ht="15" customHeight="1">
      <c r="A32" s="115"/>
      <c r="B32" s="166" t="str">
        <f>B16</f>
        <v>PLAYAS SANTA PONSA - MAGALUF</v>
      </c>
      <c r="C32" s="165" t="s">
        <v>6</v>
      </c>
      <c r="D32" s="166" t="str">
        <f>B14</f>
        <v>OPEN MARRATXI</v>
      </c>
      <c r="E32" s="167"/>
      <c r="F32" s="168"/>
      <c r="G32" s="177"/>
      <c r="H32" s="177"/>
      <c r="I32" s="115"/>
      <c r="J32" s="115"/>
      <c r="K32" s="131"/>
      <c r="L32" s="115"/>
      <c r="M32" s="115"/>
      <c r="N32" s="115"/>
      <c r="O32" s="115"/>
      <c r="P32" s="115"/>
      <c r="Q32" s="115"/>
      <c r="R32" s="115"/>
    </row>
    <row r="33" spans="1:18" s="118" customFormat="1" ht="15" customHeight="1">
      <c r="A33" s="115"/>
      <c r="B33" s="164" t="str">
        <f>B17</f>
        <v>OPEN MARRATXI-SPORTINCA</v>
      </c>
      <c r="C33" s="169" t="s">
        <v>6</v>
      </c>
      <c r="D33" s="166" t="str">
        <f>B18</f>
        <v>PRINCIPES DE ESPAÑA</v>
      </c>
      <c r="E33" s="167"/>
      <c r="F33" s="168"/>
      <c r="G33" s="177"/>
      <c r="H33" s="177"/>
      <c r="I33" s="115"/>
      <c r="J33" s="115"/>
      <c r="K33" s="178"/>
      <c r="L33" s="115"/>
      <c r="M33" s="115"/>
      <c r="N33" s="115"/>
      <c r="O33" s="115"/>
      <c r="P33" s="115"/>
      <c r="Q33" s="115"/>
      <c r="R33" s="115"/>
    </row>
    <row r="34" spans="1:18" s="118" customFormat="1" ht="15" customHeight="1">
      <c r="A34" s="115"/>
      <c r="B34" s="164" t="str">
        <f>B15</f>
        <v>RAFA NADAL CLUB</v>
      </c>
      <c r="C34" s="165" t="s">
        <v>6</v>
      </c>
      <c r="D34" s="166" t="str">
        <f>B19</f>
        <v>SPORTING TC</v>
      </c>
      <c r="E34" s="167"/>
      <c r="F34" s="168"/>
      <c r="G34" s="177"/>
      <c r="H34" s="177"/>
      <c r="I34" s="172"/>
      <c r="J34" s="115"/>
      <c r="K34" s="115"/>
      <c r="L34" s="115"/>
      <c r="M34" s="115"/>
      <c r="N34" s="115"/>
      <c r="O34" s="115"/>
      <c r="P34" s="115"/>
      <c r="Q34" s="115"/>
      <c r="R34" s="115"/>
    </row>
    <row r="35" spans="1:18" s="118" customFormat="1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31"/>
      <c r="L35" s="115"/>
      <c r="M35" s="115"/>
      <c r="N35" s="115"/>
      <c r="O35" s="115"/>
      <c r="P35" s="115"/>
      <c r="Q35" s="115"/>
      <c r="R35" s="115"/>
    </row>
    <row r="36" spans="1:18" s="6" customForma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50"/>
      <c r="L36" s="17"/>
      <c r="M36" s="17"/>
      <c r="N36" s="17"/>
      <c r="O36" s="17"/>
      <c r="P36" s="17"/>
      <c r="Q36" s="17"/>
      <c r="R36" s="17"/>
    </row>
    <row r="37" spans="1:18" ht="12.9" customHeight="1">
      <c r="B37" s="51"/>
      <c r="G37" s="131" t="s">
        <v>63</v>
      </c>
    </row>
    <row r="38" spans="1:18" ht="12.9" customHeight="1"/>
    <row r="39" spans="1:18" ht="12.9" customHeight="1"/>
    <row r="40" spans="1:18" ht="12.9" customHeight="1"/>
    <row r="41" spans="1:18" ht="12.9" customHeight="1"/>
    <row r="42" spans="1:18" ht="12.9" customHeight="1"/>
    <row r="43" spans="1:18" ht="15.9" customHeight="1"/>
    <row r="44" spans="1:18" ht="15.9" customHeight="1"/>
    <row r="45" spans="1:18" ht="15.9" customHeight="1"/>
    <row r="49" customFormat="1"/>
  </sheetData>
  <mergeCells count="3">
    <mergeCell ref="A3:B3"/>
    <mergeCell ref="A5:B5"/>
    <mergeCell ref="A6:K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4BBA-C666-4B1B-875C-C96EA54420AA}">
  <dimension ref="A1:W47"/>
  <sheetViews>
    <sheetView workbookViewId="0">
      <selection activeCell="L30" sqref="L30"/>
    </sheetView>
  </sheetViews>
  <sheetFormatPr baseColWidth="10" defaultRowHeight="14.4"/>
  <cols>
    <col min="1" max="1" width="3.6640625" customWidth="1"/>
    <col min="2" max="2" width="23" customWidth="1"/>
    <col min="3" max="3" width="6.88671875" customWidth="1"/>
    <col min="4" max="4" width="12.5546875" customWidth="1"/>
    <col min="5" max="5" width="3.88671875" customWidth="1"/>
    <col min="6" max="6" width="4" customWidth="1"/>
    <col min="7" max="7" width="3.5546875" customWidth="1"/>
    <col min="8" max="8" width="5" customWidth="1"/>
    <col min="9" max="9" width="4.44140625" customWidth="1"/>
    <col min="10" max="10" width="5.109375" customWidth="1"/>
    <col min="11" max="11" width="2.88671875" customWidth="1"/>
    <col min="12" max="12" width="23.5546875" customWidth="1"/>
    <col min="13" max="13" width="3" customWidth="1"/>
    <col min="14" max="14" width="22.44140625" customWidth="1"/>
    <col min="15" max="15" width="3.5546875" customWidth="1"/>
    <col min="16" max="16" width="3.6640625" customWidth="1"/>
    <col min="17" max="17" width="2.88671875" customWidth="1"/>
    <col min="18" max="18" width="22.33203125" customWidth="1"/>
    <col min="19" max="19" width="2.6640625" customWidth="1"/>
    <col min="20" max="20" width="22" customWidth="1"/>
    <col min="21" max="21" width="3.44140625" customWidth="1"/>
    <col min="22" max="22" width="3.5546875" customWidth="1"/>
  </cols>
  <sheetData>
    <row r="1" spans="1:23" ht="18.600000000000001">
      <c r="A1" s="7"/>
      <c r="B1" s="30" t="s">
        <v>28</v>
      </c>
      <c r="C1" s="30"/>
      <c r="D1" s="30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7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.75" customHeight="1">
      <c r="A3" s="7"/>
      <c r="B3" s="28" t="s">
        <v>19</v>
      </c>
      <c r="C3" s="21"/>
      <c r="D3" s="21"/>
      <c r="E3" s="7"/>
      <c r="F3" s="7"/>
      <c r="G3" s="7"/>
      <c r="H3" s="3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s="7" customFormat="1" ht="8.25" customHeight="1">
      <c r="B4" s="21"/>
      <c r="C4" s="21"/>
      <c r="D4" s="21"/>
      <c r="H4" s="31"/>
    </row>
    <row r="5" spans="1:23" ht="14.25" customHeight="1">
      <c r="A5" s="7"/>
      <c r="B5" s="28" t="s">
        <v>31</v>
      </c>
      <c r="C5" s="21"/>
      <c r="D5" s="21"/>
      <c r="E5" s="7"/>
      <c r="F5" s="7"/>
      <c r="G5" s="7"/>
      <c r="H5" s="19"/>
      <c r="I5" s="7"/>
      <c r="J5" s="7"/>
      <c r="K5" s="7"/>
      <c r="L5" s="20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4.1" customHeight="1">
      <c r="A6" s="7"/>
      <c r="B6" s="20" t="s">
        <v>32</v>
      </c>
      <c r="C6" s="20"/>
      <c r="D6" s="20"/>
      <c r="E6" s="7"/>
      <c r="F6" s="7"/>
      <c r="G6" s="7"/>
      <c r="H6" s="19"/>
      <c r="I6" s="7"/>
      <c r="J6" s="7"/>
      <c r="K6" s="7"/>
      <c r="L6" s="20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9" customHeight="1">
      <c r="A7" s="7"/>
      <c r="B7" s="18"/>
      <c r="C7" s="18"/>
      <c r="D7" s="18"/>
      <c r="E7" s="7"/>
      <c r="F7" s="7"/>
      <c r="G7" s="7"/>
      <c r="H7" s="19"/>
      <c r="I7" s="7"/>
      <c r="J7" s="7"/>
      <c r="K7" s="7"/>
      <c r="L7" s="20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4.1" customHeight="1">
      <c r="A8" s="7"/>
      <c r="B8" s="59" t="s">
        <v>33</v>
      </c>
      <c r="C8" s="59"/>
      <c r="D8" s="60"/>
      <c r="E8" s="61"/>
      <c r="F8" s="61"/>
      <c r="G8" s="61"/>
      <c r="H8" s="61"/>
      <c r="I8" s="61"/>
      <c r="J8" s="61"/>
      <c r="K8" s="61"/>
      <c r="L8" s="61"/>
      <c r="M8" s="61"/>
      <c r="N8" s="48"/>
      <c r="O8" s="7"/>
      <c r="P8" s="7"/>
      <c r="Q8" s="7"/>
      <c r="R8" s="7"/>
      <c r="S8" s="7"/>
      <c r="T8" s="7"/>
      <c r="U8" s="7"/>
      <c r="V8" s="7"/>
      <c r="W8" s="7"/>
    </row>
    <row r="9" spans="1:23" ht="14.1" customHeight="1">
      <c r="A9" s="7"/>
      <c r="B9" s="59" t="s">
        <v>34</v>
      </c>
      <c r="C9" s="59"/>
      <c r="D9" s="60"/>
      <c r="E9" s="61"/>
      <c r="F9" s="61"/>
      <c r="G9" s="61"/>
      <c r="H9" s="61"/>
      <c r="I9" s="61"/>
      <c r="J9" s="61"/>
      <c r="K9" s="61"/>
      <c r="L9" s="61"/>
      <c r="M9" s="61"/>
      <c r="N9" s="48"/>
      <c r="O9" s="7"/>
      <c r="P9" s="7"/>
      <c r="Q9" s="7"/>
      <c r="R9" s="7"/>
      <c r="S9" s="7"/>
      <c r="T9" s="7"/>
      <c r="U9" s="7"/>
      <c r="V9" s="7"/>
      <c r="W9" s="7"/>
    </row>
    <row r="10" spans="1:23" ht="14.1" customHeight="1">
      <c r="A10" s="7"/>
      <c r="B10" s="59" t="s">
        <v>35</v>
      </c>
      <c r="C10" s="59"/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48"/>
      <c r="O10" s="7"/>
      <c r="P10" s="7"/>
      <c r="Q10" s="7"/>
      <c r="R10" s="7"/>
      <c r="S10" s="7"/>
      <c r="T10" s="7"/>
      <c r="U10" s="7"/>
      <c r="V10" s="7"/>
      <c r="W10" s="7"/>
    </row>
    <row r="11" spans="1:23" ht="15.6" thickBot="1">
      <c r="A11" s="7"/>
      <c r="B11" s="59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48"/>
      <c r="O11" s="7"/>
      <c r="P11" s="7"/>
      <c r="Q11" s="7"/>
      <c r="R11" s="7"/>
      <c r="S11" s="7"/>
      <c r="T11" s="7"/>
      <c r="U11" s="7"/>
      <c r="V11" s="7"/>
      <c r="W11" s="7"/>
    </row>
    <row r="12" spans="1:23" s="6" customFormat="1" ht="15" thickBot="1">
      <c r="A12" s="8"/>
      <c r="B12" s="4" t="s">
        <v>7</v>
      </c>
      <c r="C12" s="55" t="s">
        <v>13</v>
      </c>
      <c r="D12" s="84" t="s">
        <v>12</v>
      </c>
      <c r="E12" s="23" t="s">
        <v>2</v>
      </c>
      <c r="F12" s="24" t="s">
        <v>0</v>
      </c>
      <c r="G12" s="25" t="s">
        <v>1</v>
      </c>
      <c r="H12" s="25" t="s">
        <v>3</v>
      </c>
      <c r="I12" s="26" t="s">
        <v>4</v>
      </c>
      <c r="J12" s="27" t="s">
        <v>5</v>
      </c>
      <c r="K12" s="17"/>
      <c r="L12" s="62" t="s">
        <v>48</v>
      </c>
      <c r="M12" s="63"/>
      <c r="N12" s="5"/>
      <c r="O12" s="29"/>
      <c r="P12" s="17"/>
      <c r="Q12" s="17"/>
      <c r="R12" s="62" t="s">
        <v>44</v>
      </c>
      <c r="S12" s="63"/>
      <c r="T12" s="5"/>
      <c r="U12" s="29"/>
      <c r="V12" s="17"/>
      <c r="W12" s="17"/>
    </row>
    <row r="13" spans="1:23" s="6" customFormat="1" ht="16.5" customHeight="1">
      <c r="A13" s="1">
        <v>1</v>
      </c>
      <c r="B13" s="92" t="s">
        <v>55</v>
      </c>
      <c r="C13" s="88">
        <v>1</v>
      </c>
      <c r="D13" s="88">
        <v>2755</v>
      </c>
      <c r="E13" s="85">
        <f>COUNT(O13,P16,U13)</f>
        <v>0</v>
      </c>
      <c r="F13" s="9">
        <f>IF(O13&gt;P13,1,0)+IF(P16&gt;O16,1,0)+IF(U13&gt;V13,1,0)</f>
        <v>0</v>
      </c>
      <c r="G13" s="9">
        <f>IF(O13&lt;P13,1,0)+IF(P16&lt;O16,1,0)+IF(U13&lt;V13,1,0)</f>
        <v>0</v>
      </c>
      <c r="H13" s="9">
        <f>VALUE(O13+P16+U13)</f>
        <v>0</v>
      </c>
      <c r="I13" s="9">
        <f>VALUE(P13+O16+V13)</f>
        <v>0</v>
      </c>
      <c r="J13" s="10">
        <f>AVERAGE(H13-I13)</f>
        <v>0</v>
      </c>
      <c r="K13" s="33"/>
      <c r="L13" s="37" t="str">
        <f>B13</f>
        <v>OPEN MARRATXI</v>
      </c>
      <c r="M13" s="38" t="s">
        <v>6</v>
      </c>
      <c r="N13" s="95" t="str">
        <f>B16</f>
        <v>DESCANSA</v>
      </c>
      <c r="O13" s="98"/>
      <c r="P13" s="98"/>
      <c r="Q13" s="39"/>
      <c r="R13" s="37" t="str">
        <f>B13</f>
        <v>OPEN MARRATXI</v>
      </c>
      <c r="S13" s="38" t="s">
        <v>6</v>
      </c>
      <c r="T13" s="37" t="str">
        <f>B14</f>
        <v>CT LA SALLE</v>
      </c>
      <c r="U13" s="36"/>
      <c r="V13" s="36"/>
      <c r="W13" s="17"/>
    </row>
    <row r="14" spans="1:23" s="6" customFormat="1" ht="17.100000000000001" customHeight="1">
      <c r="A14" s="2">
        <v>2</v>
      </c>
      <c r="B14" s="91" t="s">
        <v>8</v>
      </c>
      <c r="C14" s="89">
        <v>4</v>
      </c>
      <c r="D14" s="89">
        <v>9857</v>
      </c>
      <c r="E14" s="86">
        <f>COUNT(O14,P17,V13)</f>
        <v>0</v>
      </c>
      <c r="F14" s="11">
        <f>IF(O14&gt;P14,1,0)+IF(P17&gt;O17,1,0)+IF(V13&gt;U13,1,0)</f>
        <v>0</v>
      </c>
      <c r="G14" s="11">
        <f>IF(O14&lt;P14,1,0)+IF(P17&lt;O17,1,0)+IF(V13&lt;U13,1,0)</f>
        <v>0</v>
      </c>
      <c r="H14" s="11">
        <f>VALUE(O14+P17+V13)</f>
        <v>0</v>
      </c>
      <c r="I14" s="11">
        <f>VALUE(P14+O17+U13)</f>
        <v>0</v>
      </c>
      <c r="J14" s="12">
        <f>AVERAGE(H14-I14)</f>
        <v>0</v>
      </c>
      <c r="K14" s="33"/>
      <c r="L14" s="37" t="str">
        <f>B14</f>
        <v>CT LA SALLE</v>
      </c>
      <c r="M14" s="38" t="s">
        <v>6</v>
      </c>
      <c r="N14" s="40" t="str">
        <f>B15</f>
        <v>PLAYAS SANTA PONSA TC</v>
      </c>
      <c r="O14" s="36"/>
      <c r="P14" s="36"/>
      <c r="Q14" s="39"/>
      <c r="R14" s="40" t="str">
        <f>B15</f>
        <v>PLAYAS SANTA PONSA TC</v>
      </c>
      <c r="S14" s="38" t="s">
        <v>6</v>
      </c>
      <c r="T14" s="97" t="str">
        <f>B16</f>
        <v>DESCANSA</v>
      </c>
      <c r="U14" s="98"/>
      <c r="V14" s="98"/>
      <c r="W14" s="17"/>
    </row>
    <row r="15" spans="1:23" s="6" customFormat="1" ht="17.100000000000001" customHeight="1" thickBot="1">
      <c r="A15" s="3">
        <v>3</v>
      </c>
      <c r="B15" s="94" t="s">
        <v>10</v>
      </c>
      <c r="C15" s="90"/>
      <c r="D15" s="90">
        <v>10284</v>
      </c>
      <c r="E15" s="87">
        <f>COUNT(P14,O16,U14)</f>
        <v>0</v>
      </c>
      <c r="F15" s="56">
        <f>IF(O16&gt;P16,1,0)+IF(P14&gt;O14,1,0)+IF(U14&gt;V14,1,0)</f>
        <v>0</v>
      </c>
      <c r="G15" s="56">
        <f>IF(O16&lt;P16,1,0)+IF(P14&lt;O14,1,0)+IF(U14&lt;V14,1,0)</f>
        <v>0</v>
      </c>
      <c r="H15" s="56">
        <f>VALUE(P14+O16+U14)</f>
        <v>0</v>
      </c>
      <c r="I15" s="56">
        <f>VALUE(O14+P16+V14)</f>
        <v>0</v>
      </c>
      <c r="J15" s="57">
        <f>AVERAGE(H15-I15)</f>
        <v>0</v>
      </c>
      <c r="K15" s="17"/>
      <c r="L15" s="62" t="s">
        <v>43</v>
      </c>
      <c r="M15" s="63"/>
      <c r="N15" s="5"/>
      <c r="O15" s="29"/>
      <c r="P15" s="17"/>
      <c r="Q15" s="17"/>
      <c r="R15" s="17"/>
      <c r="S15" s="17"/>
      <c r="T15" s="17"/>
      <c r="U15" s="17"/>
      <c r="V15" s="17"/>
      <c r="W15" s="17"/>
    </row>
    <row r="16" spans="1:23" s="6" customFormat="1" ht="17.100000000000001" customHeight="1">
      <c r="A16" s="49"/>
      <c r="B16" s="100" t="s">
        <v>9</v>
      </c>
      <c r="C16" s="99"/>
      <c r="D16" s="99"/>
      <c r="E16" s="58"/>
      <c r="F16" s="58"/>
      <c r="G16" s="58"/>
      <c r="H16" s="58"/>
      <c r="I16" s="58"/>
      <c r="J16" s="58"/>
      <c r="K16" s="17"/>
      <c r="L16" s="37" t="str">
        <f>B15</f>
        <v>PLAYAS SANTA PONSA TC</v>
      </c>
      <c r="M16" s="38" t="s">
        <v>6</v>
      </c>
      <c r="N16" s="42" t="str">
        <f>B13</f>
        <v>OPEN MARRATXI</v>
      </c>
      <c r="O16" s="36"/>
      <c r="P16" s="36"/>
      <c r="Q16" s="17"/>
      <c r="R16" s="17"/>
      <c r="S16" s="17"/>
      <c r="T16" s="17"/>
      <c r="U16" s="17"/>
      <c r="V16" s="17"/>
      <c r="W16" s="17"/>
    </row>
    <row r="17" spans="1:23" s="6" customFormat="1" ht="17.100000000000001" customHeight="1">
      <c r="A17" s="17"/>
      <c r="B17" s="17"/>
      <c r="C17" s="33"/>
      <c r="D17" s="17"/>
      <c r="E17" s="17"/>
      <c r="F17" s="17"/>
      <c r="G17" s="17"/>
      <c r="H17" s="17"/>
      <c r="I17" s="17"/>
      <c r="J17" s="17"/>
      <c r="K17" s="17"/>
      <c r="L17" s="96" t="str">
        <f>B16</f>
        <v>DESCANSA</v>
      </c>
      <c r="M17" s="38" t="s">
        <v>6</v>
      </c>
      <c r="N17" s="43" t="str">
        <f>B14</f>
        <v>CT LA SALLE</v>
      </c>
      <c r="O17" s="98"/>
      <c r="P17" s="98"/>
      <c r="Q17" s="17"/>
      <c r="R17" s="17"/>
      <c r="S17" s="17"/>
      <c r="T17" s="17"/>
      <c r="U17" s="17"/>
      <c r="V17" s="17"/>
      <c r="W17" s="17"/>
    </row>
    <row r="18" spans="1:23" s="6" customFormat="1" ht="17.100000000000001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64"/>
      <c r="M18" s="65"/>
      <c r="N18" s="64"/>
      <c r="O18" s="66"/>
      <c r="P18" s="66"/>
      <c r="Q18" s="17"/>
      <c r="R18" s="17"/>
      <c r="S18" s="17"/>
      <c r="T18" s="17"/>
      <c r="U18" s="17"/>
      <c r="V18" s="17"/>
      <c r="W18" s="17"/>
    </row>
    <row r="19" spans="1:23" s="6" customFormat="1" ht="17.100000000000001" customHeight="1" thickBot="1">
      <c r="A19" s="7"/>
      <c r="B19" s="18"/>
      <c r="C19" s="18"/>
      <c r="D19" s="18"/>
      <c r="E19" s="7"/>
      <c r="F19" s="7"/>
      <c r="G19" s="7"/>
      <c r="H19" s="19"/>
      <c r="I19" s="7"/>
      <c r="J19" s="7"/>
      <c r="K19" s="7"/>
      <c r="L19" s="20"/>
      <c r="M19" s="7"/>
      <c r="N19" s="7"/>
      <c r="O19" s="7"/>
      <c r="P19" s="7"/>
      <c r="Q19" s="7"/>
      <c r="R19" s="7"/>
      <c r="S19" s="7"/>
      <c r="T19" s="7"/>
      <c r="U19" s="7"/>
      <c r="V19" s="7"/>
      <c r="W19" s="17"/>
    </row>
    <row r="20" spans="1:23" s="6" customFormat="1" ht="15" thickBot="1">
      <c r="A20" s="8"/>
      <c r="B20" s="4" t="s">
        <v>36</v>
      </c>
      <c r="C20" s="55" t="s">
        <v>13</v>
      </c>
      <c r="D20" s="84" t="s">
        <v>12</v>
      </c>
      <c r="E20" s="23" t="s">
        <v>2</v>
      </c>
      <c r="F20" s="24" t="s">
        <v>0</v>
      </c>
      <c r="G20" s="25" t="s">
        <v>1</v>
      </c>
      <c r="H20" s="25" t="s">
        <v>3</v>
      </c>
      <c r="I20" s="26" t="s">
        <v>4</v>
      </c>
      <c r="J20" s="27" t="s">
        <v>5</v>
      </c>
      <c r="K20" s="17"/>
      <c r="L20" s="62" t="s">
        <v>48</v>
      </c>
      <c r="M20" s="63"/>
      <c r="N20" s="5"/>
      <c r="O20" s="29"/>
      <c r="P20" s="17"/>
      <c r="Q20" s="17"/>
      <c r="R20" s="62" t="s">
        <v>44</v>
      </c>
      <c r="S20" s="63"/>
      <c r="T20" s="5"/>
      <c r="U20" s="29"/>
      <c r="V20" s="17"/>
      <c r="W20" s="17"/>
    </row>
    <row r="21" spans="1:23" s="6" customFormat="1" ht="16.5" customHeight="1">
      <c r="A21" s="1">
        <v>1</v>
      </c>
      <c r="B21" s="92" t="s">
        <v>56</v>
      </c>
      <c r="C21" s="88">
        <v>1</v>
      </c>
      <c r="D21" s="88">
        <v>6778</v>
      </c>
      <c r="E21" s="85">
        <f>COUNT(O21,P24,U21)</f>
        <v>0</v>
      </c>
      <c r="F21" s="9">
        <f>IF(O21&gt;P21,1,0)+IF(P24&gt;O24,1,0)+IF(U21&gt;V21,1,0)</f>
        <v>0</v>
      </c>
      <c r="G21" s="9">
        <f>IF(O21&lt;P21,1,0)+IF(P24&lt;O24,1,0)+IF(U21&lt;V21,1,0)</f>
        <v>0</v>
      </c>
      <c r="H21" s="9">
        <f>VALUE(O21+P24+U21)</f>
        <v>0</v>
      </c>
      <c r="I21" s="9">
        <f>VALUE(P21+O24+V21)</f>
        <v>0</v>
      </c>
      <c r="J21" s="10">
        <f>AVERAGE(H21-I21)</f>
        <v>0</v>
      </c>
      <c r="K21" s="33"/>
      <c r="L21" s="37" t="str">
        <f>B21</f>
        <v>FUTURSPORT BALEAR</v>
      </c>
      <c r="M21" s="38" t="s">
        <v>6</v>
      </c>
      <c r="N21" s="40" t="str">
        <f>B24</f>
        <v>PRINCIPES DE ESPAÑA</v>
      </c>
      <c r="O21" s="36"/>
      <c r="P21" s="36"/>
      <c r="Q21" s="39"/>
      <c r="R21" s="37" t="str">
        <f>B21</f>
        <v>FUTURSPORT BALEAR</v>
      </c>
      <c r="S21" s="38" t="s">
        <v>6</v>
      </c>
      <c r="T21" s="37" t="str">
        <f>B22</f>
        <v>OPEN SPORTINCA</v>
      </c>
      <c r="U21" s="36"/>
      <c r="V21" s="36"/>
      <c r="W21" s="17"/>
    </row>
    <row r="22" spans="1:23" s="6" customFormat="1" ht="17.100000000000001" customHeight="1">
      <c r="A22" s="2">
        <v>2</v>
      </c>
      <c r="B22" s="91" t="s">
        <v>30</v>
      </c>
      <c r="C22" s="89">
        <v>3</v>
      </c>
      <c r="D22" s="89">
        <v>9537</v>
      </c>
      <c r="E22" s="86">
        <f>COUNT(O22,P25,V21)</f>
        <v>0</v>
      </c>
      <c r="F22" s="11">
        <f>IF(O22&gt;P22,1,0)+IF(P25&gt;O25,1,0)+IF(V21&gt;U21,1,0)</f>
        <v>0</v>
      </c>
      <c r="G22" s="11">
        <f>IF(O22&lt;P22,1,0)+IF(P25&lt;O25,1,0)+IF(V21&lt;U21,1,0)</f>
        <v>0</v>
      </c>
      <c r="H22" s="11">
        <f>VALUE(O22+P25+V21)</f>
        <v>0</v>
      </c>
      <c r="I22" s="11">
        <f>VALUE(P22+O25+U21)</f>
        <v>0</v>
      </c>
      <c r="J22" s="12">
        <f>AVERAGE(H22-I22)</f>
        <v>0</v>
      </c>
      <c r="K22" s="33"/>
      <c r="L22" s="37" t="str">
        <f>B22</f>
        <v>OPEN SPORTINCA</v>
      </c>
      <c r="M22" s="38" t="s">
        <v>6</v>
      </c>
      <c r="N22" s="40" t="str">
        <f>B23</f>
        <v>SPORTING TC</v>
      </c>
      <c r="O22" s="36"/>
      <c r="P22" s="36"/>
      <c r="Q22" s="39"/>
      <c r="R22" s="40" t="str">
        <f>B23</f>
        <v>SPORTING TC</v>
      </c>
      <c r="S22" s="38" t="s">
        <v>6</v>
      </c>
      <c r="T22" s="37" t="str">
        <f>B24</f>
        <v>PRINCIPES DE ESPAÑA</v>
      </c>
      <c r="U22" s="36"/>
      <c r="V22" s="36"/>
      <c r="W22" s="17"/>
    </row>
    <row r="23" spans="1:23" s="6" customFormat="1" ht="17.100000000000001" customHeight="1">
      <c r="A23" s="2">
        <v>3</v>
      </c>
      <c r="B23" s="93" t="s">
        <v>15</v>
      </c>
      <c r="C23" s="89"/>
      <c r="D23" s="89">
        <v>10532</v>
      </c>
      <c r="E23" s="86">
        <f>COUNT(P22,O24,U22)</f>
        <v>0</v>
      </c>
      <c r="F23" s="15">
        <f>IF(O24&gt;P24,1,0)+IF(P22&gt;O22,1,0)+IF(U22&gt;V22,1,0)</f>
        <v>0</v>
      </c>
      <c r="G23" s="15">
        <f>IF(O24&lt;P24,1,0)+IF(P22&lt;O22,1,0)+IF(U22&lt;V22,1,0)</f>
        <v>0</v>
      </c>
      <c r="H23" s="15">
        <f>VALUE(P22+O24+U22)</f>
        <v>0</v>
      </c>
      <c r="I23" s="15">
        <f>VALUE(O22+P24+V22)</f>
        <v>0</v>
      </c>
      <c r="J23" s="16">
        <f>AVERAGE(H23-I23)</f>
        <v>0</v>
      </c>
      <c r="K23" s="17"/>
      <c r="L23" s="62" t="s">
        <v>43</v>
      </c>
      <c r="M23" s="63"/>
      <c r="N23" s="5"/>
      <c r="O23" s="29"/>
      <c r="P23" s="17"/>
      <c r="Q23" s="17"/>
      <c r="R23" s="17"/>
      <c r="S23" s="17"/>
      <c r="T23" s="17"/>
      <c r="U23" s="17"/>
      <c r="V23" s="17"/>
      <c r="W23" s="17"/>
    </row>
    <row r="24" spans="1:23" s="6" customFormat="1" ht="17.100000000000001" customHeight="1" thickBot="1">
      <c r="A24" s="3">
        <v>4</v>
      </c>
      <c r="B24" s="94" t="s">
        <v>17</v>
      </c>
      <c r="C24" s="90"/>
      <c r="D24" s="90">
        <v>11985</v>
      </c>
      <c r="E24" s="87">
        <f>COUNT(P21,O25,V22)</f>
        <v>0</v>
      </c>
      <c r="F24" s="13">
        <f>IF(P21&gt;O21,1,0)+IF(O25&gt;P25,1,0)+IF(V22&gt;U22,1,0)</f>
        <v>0</v>
      </c>
      <c r="G24" s="13">
        <f>IF(P21&lt;O21,1,0)+IF(O25&lt;P25,1,0)+IF(V22&lt;U22,1,0)</f>
        <v>0</v>
      </c>
      <c r="H24" s="13">
        <f>VALUE(P21+O25+V22)</f>
        <v>0</v>
      </c>
      <c r="I24" s="13">
        <f>VALUE(O21+P25+U22)</f>
        <v>0</v>
      </c>
      <c r="J24" s="14">
        <f>AVERAGE(H24-I24)</f>
        <v>0</v>
      </c>
      <c r="K24" s="17"/>
      <c r="L24" s="37" t="str">
        <f>B23</f>
        <v>SPORTING TC</v>
      </c>
      <c r="M24" s="38" t="s">
        <v>6</v>
      </c>
      <c r="N24" s="42" t="str">
        <f>B21</f>
        <v>FUTURSPORT BALEAR</v>
      </c>
      <c r="O24" s="36"/>
      <c r="P24" s="36"/>
      <c r="Q24" s="17"/>
      <c r="R24" s="17"/>
      <c r="S24" s="17"/>
      <c r="T24" s="17"/>
      <c r="U24" s="17"/>
      <c r="V24" s="17"/>
      <c r="W24" s="17"/>
    </row>
    <row r="25" spans="1:23" s="6" customFormat="1" ht="17.100000000000001" customHeight="1">
      <c r="A25" s="17"/>
      <c r="B25" s="17"/>
      <c r="C25" s="33"/>
      <c r="D25" s="17"/>
      <c r="E25" s="17"/>
      <c r="F25" s="17"/>
      <c r="G25" s="17"/>
      <c r="H25" s="17"/>
      <c r="I25" s="17"/>
      <c r="J25" s="17"/>
      <c r="K25" s="17"/>
      <c r="L25" s="44" t="str">
        <f>B24</f>
        <v>PRINCIPES DE ESPAÑA</v>
      </c>
      <c r="M25" s="38" t="s">
        <v>6</v>
      </c>
      <c r="N25" s="43" t="str">
        <f>B22</f>
        <v>OPEN SPORTINCA</v>
      </c>
      <c r="O25" s="41"/>
      <c r="P25" s="41"/>
      <c r="Q25" s="17"/>
      <c r="R25" s="17"/>
      <c r="S25" s="17"/>
      <c r="T25" s="17"/>
      <c r="U25" s="17"/>
      <c r="V25" s="17"/>
      <c r="W25" s="17"/>
    </row>
    <row r="26" spans="1:23" ht="15" customHeight="1">
      <c r="A26" s="17"/>
      <c r="B26" s="17"/>
      <c r="C26" s="17"/>
      <c r="D26" s="33"/>
      <c r="E26" s="17"/>
      <c r="F26" s="17"/>
      <c r="G26" s="17"/>
      <c r="H26" s="17"/>
      <c r="I26" s="17"/>
      <c r="J26" s="17"/>
      <c r="K26" s="17"/>
      <c r="L26" s="68"/>
      <c r="M26" s="65"/>
      <c r="N26" s="65"/>
      <c r="O26" s="66"/>
      <c r="P26" s="66"/>
      <c r="Q26" s="17"/>
      <c r="R26" s="65"/>
      <c r="S26" s="65"/>
      <c r="T26" s="65"/>
      <c r="U26" s="66"/>
      <c r="V26" s="66"/>
    </row>
    <row r="27" spans="1:23" ht="15" customHeight="1">
      <c r="A27" s="17"/>
      <c r="B27" s="17"/>
      <c r="C27" s="17"/>
      <c r="D27" s="33"/>
      <c r="E27" s="17"/>
      <c r="F27" s="17"/>
      <c r="G27" s="17"/>
      <c r="H27" s="17"/>
      <c r="I27" s="17"/>
      <c r="J27" s="17"/>
      <c r="K27" s="17"/>
      <c r="L27" s="5"/>
      <c r="M27" s="5"/>
      <c r="N27" s="5"/>
      <c r="O27" s="29"/>
      <c r="P27" s="17"/>
      <c r="Q27" s="17"/>
      <c r="R27" s="65"/>
      <c r="S27" s="65"/>
      <c r="T27" s="65"/>
      <c r="U27" s="66"/>
      <c r="V27" s="66"/>
    </row>
    <row r="28" spans="1:23" ht="15" customHeight="1">
      <c r="A28" s="7"/>
      <c r="B28" s="67"/>
      <c r="C28" s="67"/>
      <c r="D28" s="67"/>
      <c r="E28" s="7"/>
      <c r="F28" s="7"/>
      <c r="G28" s="7"/>
      <c r="H28" s="7"/>
      <c r="I28" s="7"/>
      <c r="J28" s="17"/>
      <c r="K28" s="17"/>
      <c r="L28" s="65"/>
      <c r="M28" s="65"/>
      <c r="N28" s="53" t="s">
        <v>29</v>
      </c>
      <c r="O28" s="66"/>
      <c r="P28" s="66"/>
      <c r="Q28" s="17"/>
      <c r="R28" s="17"/>
      <c r="S28" s="17"/>
      <c r="T28" s="17"/>
      <c r="U28" s="17"/>
      <c r="V28" s="17"/>
    </row>
    <row r="29" spans="1:23">
      <c r="A29" s="49"/>
      <c r="B29" s="69"/>
      <c r="C29" s="69"/>
      <c r="D29" s="69"/>
      <c r="E29" s="58"/>
      <c r="F29" s="58"/>
      <c r="G29" s="58"/>
      <c r="H29" s="58"/>
      <c r="I29" s="58"/>
      <c r="J29" s="58"/>
      <c r="K29" s="17"/>
      <c r="L29" s="65"/>
      <c r="M29" s="65"/>
      <c r="N29" s="65"/>
      <c r="O29" s="66"/>
      <c r="P29" s="66"/>
      <c r="Q29" s="17"/>
      <c r="R29" s="65"/>
      <c r="S29" s="65"/>
      <c r="T29" s="70"/>
      <c r="U29" s="66"/>
      <c r="V29" s="66"/>
    </row>
    <row r="30" spans="1:23" ht="15">
      <c r="A30" s="7"/>
      <c r="B30" s="28" t="s">
        <v>37</v>
      </c>
      <c r="C30" s="71"/>
      <c r="D30" s="7"/>
      <c r="E30" s="7"/>
      <c r="F30" s="7"/>
      <c r="G30" s="7"/>
      <c r="H30" s="7"/>
      <c r="I30" s="7"/>
      <c r="J30" s="7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"/>
    </row>
    <row r="31" spans="1:23" ht="15">
      <c r="A31" s="7"/>
      <c r="B31" s="21"/>
      <c r="C31" s="101"/>
      <c r="D31" s="102"/>
      <c r="E31" s="7"/>
      <c r="F31" s="7"/>
      <c r="G31" s="7"/>
      <c r="H31" s="7"/>
      <c r="I31" s="7"/>
      <c r="J31" s="7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"/>
    </row>
    <row r="32" spans="1:23" ht="15">
      <c r="A32" s="7"/>
      <c r="B32" s="28" t="s">
        <v>53</v>
      </c>
      <c r="C32" s="71"/>
      <c r="D32" s="72" t="s">
        <v>38</v>
      </c>
      <c r="E32" s="7"/>
      <c r="F32" s="7"/>
      <c r="G32" s="7"/>
      <c r="H32" s="7"/>
      <c r="I32" s="7"/>
      <c r="J32" s="7"/>
      <c r="K32" s="73"/>
      <c r="L32" s="73"/>
      <c r="M32" s="73"/>
      <c r="N32" s="28" t="s">
        <v>54</v>
      </c>
      <c r="O32" s="71"/>
      <c r="P32" s="72" t="s">
        <v>57</v>
      </c>
      <c r="Q32" s="73"/>
      <c r="R32" s="73"/>
      <c r="S32" s="73"/>
      <c r="T32" s="73"/>
      <c r="U32" s="73"/>
      <c r="V32" s="7"/>
    </row>
    <row r="33" spans="1:23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3"/>
      <c r="L33" s="73"/>
      <c r="M33" s="73"/>
      <c r="N33" s="7"/>
      <c r="O33" s="7"/>
      <c r="P33" s="7"/>
      <c r="Q33" s="7"/>
      <c r="R33" s="7"/>
      <c r="S33" s="7"/>
      <c r="T33" s="7"/>
      <c r="U33" s="7"/>
      <c r="V33" s="73"/>
    </row>
    <row r="34" spans="1:23" ht="15" customHeight="1">
      <c r="A34" s="7"/>
      <c r="B34" s="106" t="s">
        <v>39</v>
      </c>
      <c r="C34" s="7"/>
      <c r="D34" s="7"/>
      <c r="E34" s="7"/>
      <c r="F34" s="7"/>
      <c r="G34" s="7"/>
      <c r="H34" s="7"/>
      <c r="I34" s="7"/>
      <c r="J34" s="73"/>
      <c r="K34" s="73"/>
      <c r="L34" s="73"/>
      <c r="M34" s="73"/>
      <c r="N34" s="103" t="s">
        <v>49</v>
      </c>
      <c r="O34" s="7"/>
      <c r="P34" s="7"/>
      <c r="Q34" s="7"/>
      <c r="R34" s="7"/>
      <c r="S34" s="7"/>
      <c r="T34" s="7"/>
      <c r="U34" s="7"/>
      <c r="V34" s="7"/>
    </row>
    <row r="35" spans="1:23" ht="15">
      <c r="A35" s="7"/>
      <c r="B35" s="7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5"/>
      <c r="O35" s="7"/>
      <c r="P35" s="7"/>
      <c r="Q35" s="7"/>
      <c r="R35" s="7"/>
      <c r="S35" s="7"/>
      <c r="T35" s="7"/>
      <c r="U35" s="7"/>
      <c r="V35" s="7"/>
      <c r="W35" s="7"/>
    </row>
    <row r="36" spans="1:23" ht="15">
      <c r="A36" s="7"/>
      <c r="B36" s="7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6"/>
      <c r="O36" s="7"/>
      <c r="P36" s="7"/>
      <c r="Q36" s="7"/>
      <c r="R36" s="7"/>
      <c r="S36" s="7"/>
      <c r="T36" s="7"/>
      <c r="U36" s="7"/>
      <c r="V36" s="7"/>
    </row>
    <row r="37" spans="1:23" ht="15">
      <c r="A37" s="7"/>
      <c r="B37" s="76"/>
      <c r="C37" s="309" t="s">
        <v>58</v>
      </c>
      <c r="D37" s="309"/>
      <c r="E37" s="309"/>
      <c r="F37" s="77"/>
      <c r="G37" s="7"/>
      <c r="H37" s="7"/>
      <c r="I37" s="7"/>
      <c r="J37" s="7"/>
      <c r="K37" s="7"/>
      <c r="L37" s="7"/>
      <c r="M37" s="7"/>
      <c r="N37" s="76"/>
      <c r="O37" s="303" t="s">
        <v>58</v>
      </c>
      <c r="P37" s="304"/>
      <c r="Q37" s="304"/>
      <c r="R37" s="305"/>
      <c r="S37" s="7"/>
      <c r="T37" s="7"/>
      <c r="U37" s="7"/>
      <c r="V37" s="7"/>
    </row>
    <row r="38" spans="1:23" ht="15">
      <c r="A38" s="7"/>
      <c r="B38" s="78" t="s">
        <v>40</v>
      </c>
      <c r="C38" s="7"/>
      <c r="D38" s="7"/>
      <c r="E38" s="7"/>
      <c r="F38" s="79"/>
      <c r="G38" s="7"/>
      <c r="H38" s="7"/>
      <c r="I38" s="7"/>
      <c r="J38" s="7"/>
      <c r="K38" s="7"/>
      <c r="L38" s="7"/>
      <c r="M38" s="7"/>
      <c r="N38" s="104" t="s">
        <v>51</v>
      </c>
      <c r="O38" s="7"/>
      <c r="P38" s="7"/>
      <c r="Q38" s="7"/>
      <c r="R38" s="79"/>
      <c r="S38" s="7"/>
      <c r="T38" s="7"/>
      <c r="U38" s="7"/>
      <c r="V38" s="7"/>
    </row>
    <row r="39" spans="1:23" ht="15">
      <c r="A39" s="7"/>
      <c r="B39" s="80"/>
      <c r="C39" s="7"/>
      <c r="D39" s="7"/>
      <c r="E39" s="7"/>
      <c r="F39" s="79"/>
      <c r="G39" s="7"/>
      <c r="H39" s="7"/>
      <c r="I39" s="7"/>
      <c r="J39" s="7"/>
      <c r="K39" s="7"/>
      <c r="L39" s="7"/>
      <c r="M39" s="7"/>
      <c r="N39" s="80"/>
      <c r="O39" s="7"/>
      <c r="P39" s="7"/>
      <c r="Q39" s="7"/>
      <c r="R39" s="79"/>
      <c r="S39" s="7"/>
      <c r="T39" s="7"/>
      <c r="U39" s="7"/>
      <c r="V39" s="7"/>
    </row>
    <row r="40" spans="1:23" ht="15">
      <c r="A40" s="7"/>
      <c r="B40" s="80"/>
      <c r="C40" s="7"/>
      <c r="D40" s="7"/>
      <c r="E40" s="7"/>
      <c r="F40" s="79"/>
      <c r="G40" s="7"/>
      <c r="H40" s="7"/>
      <c r="I40" s="81"/>
      <c r="J40" s="7"/>
      <c r="K40" s="7"/>
      <c r="L40" s="7"/>
      <c r="M40" s="7"/>
      <c r="N40" s="80"/>
      <c r="O40" s="7"/>
      <c r="P40" s="7"/>
      <c r="Q40" s="7"/>
      <c r="R40" s="79"/>
      <c r="S40" s="7"/>
      <c r="T40" s="7"/>
      <c r="U40" s="7"/>
      <c r="V40" s="7"/>
    </row>
    <row r="41" spans="1:23" ht="15">
      <c r="A41" s="7"/>
      <c r="B41" s="80"/>
      <c r="C41" s="7"/>
      <c r="D41" s="7"/>
      <c r="E41" s="7"/>
      <c r="F41" s="79"/>
      <c r="G41" s="309" t="s">
        <v>47</v>
      </c>
      <c r="H41" s="309"/>
      <c r="I41" s="309"/>
      <c r="J41" s="82"/>
      <c r="K41" s="7"/>
      <c r="L41" s="7"/>
      <c r="M41" s="7"/>
      <c r="N41" s="80"/>
      <c r="O41" s="7"/>
      <c r="P41" s="7"/>
      <c r="Q41" s="7"/>
      <c r="R41" s="79"/>
      <c r="S41" s="303" t="s">
        <v>47</v>
      </c>
      <c r="T41" s="304"/>
      <c r="U41" s="304"/>
      <c r="V41" s="304"/>
    </row>
    <row r="42" spans="1:23" ht="15">
      <c r="A42" s="7"/>
      <c r="B42" s="74" t="s">
        <v>41</v>
      </c>
      <c r="C42" s="7"/>
      <c r="D42" s="7"/>
      <c r="E42" s="7"/>
      <c r="F42" s="79"/>
      <c r="G42" s="7"/>
      <c r="H42" s="7"/>
      <c r="I42" s="7"/>
      <c r="J42" s="7"/>
      <c r="K42" s="7"/>
      <c r="L42" s="7"/>
      <c r="M42" s="7"/>
      <c r="N42" s="103" t="s">
        <v>52</v>
      </c>
      <c r="O42" s="7"/>
      <c r="P42" s="7"/>
      <c r="Q42" s="7"/>
      <c r="R42" s="79"/>
      <c r="S42" s="7"/>
      <c r="T42" s="7"/>
      <c r="U42" s="7"/>
      <c r="V42" s="7"/>
    </row>
    <row r="43" spans="1:23" ht="15">
      <c r="A43" s="7"/>
      <c r="B43" s="75"/>
      <c r="C43" s="7"/>
      <c r="D43" s="7"/>
      <c r="E43" s="7"/>
      <c r="F43" s="79"/>
      <c r="G43" s="7"/>
      <c r="H43" s="7"/>
      <c r="I43" s="7"/>
      <c r="J43" s="7"/>
      <c r="K43" s="7"/>
      <c r="L43" s="7"/>
      <c r="M43" s="7"/>
      <c r="N43" s="75"/>
      <c r="O43" s="7"/>
      <c r="P43" s="7"/>
      <c r="Q43" s="7"/>
      <c r="R43" s="79"/>
      <c r="S43" s="7"/>
      <c r="T43" s="7"/>
      <c r="U43" s="7"/>
      <c r="V43" s="7"/>
    </row>
    <row r="44" spans="1:23" ht="15">
      <c r="A44" s="7"/>
      <c r="B44" s="76"/>
      <c r="C44" s="81"/>
      <c r="D44" s="81"/>
      <c r="E44" s="81"/>
      <c r="F44" s="83"/>
      <c r="G44" s="7"/>
      <c r="H44" s="7"/>
      <c r="I44" s="7"/>
      <c r="J44" s="7"/>
      <c r="K44" s="7"/>
      <c r="L44" s="7"/>
      <c r="M44" s="7"/>
      <c r="N44" s="76"/>
      <c r="O44" s="306" t="s">
        <v>50</v>
      </c>
      <c r="P44" s="307"/>
      <c r="Q44" s="307"/>
      <c r="R44" s="308"/>
      <c r="S44" s="7"/>
      <c r="T44" s="7"/>
      <c r="U44" s="7"/>
      <c r="V44" s="7"/>
    </row>
    <row r="45" spans="1:23" ht="15">
      <c r="A45" s="7"/>
      <c r="B45" s="76"/>
      <c r="C45" s="309" t="s">
        <v>58</v>
      </c>
      <c r="D45" s="309"/>
      <c r="E45" s="309"/>
      <c r="F45" s="7"/>
      <c r="G45" s="7"/>
      <c r="H45" s="7"/>
      <c r="I45" s="7"/>
      <c r="J45" s="7"/>
      <c r="K45" s="7"/>
      <c r="L45" s="7"/>
      <c r="M45" s="7"/>
      <c r="N45" s="76"/>
      <c r="O45" s="303" t="s">
        <v>58</v>
      </c>
      <c r="P45" s="304"/>
      <c r="Q45" s="304"/>
      <c r="R45" s="304"/>
      <c r="S45" s="7"/>
      <c r="T45" s="7"/>
      <c r="U45" s="7"/>
      <c r="V45" s="7"/>
    </row>
    <row r="46" spans="1:23" ht="15">
      <c r="A46" s="7"/>
      <c r="B46" s="105" t="s">
        <v>42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04" t="s">
        <v>50</v>
      </c>
      <c r="O46" s="7"/>
      <c r="P46" s="7"/>
      <c r="Q46" s="7"/>
      <c r="R46" s="7"/>
      <c r="S46" s="7"/>
      <c r="T46" s="7"/>
      <c r="U46" s="7"/>
    </row>
    <row r="47" spans="1:2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</sheetData>
  <mergeCells count="7">
    <mergeCell ref="O37:R37"/>
    <mergeCell ref="O45:R45"/>
    <mergeCell ref="O44:R44"/>
    <mergeCell ref="S41:V41"/>
    <mergeCell ref="C37:E37"/>
    <mergeCell ref="G41:I41"/>
    <mergeCell ref="C45:E45"/>
  </mergeCells>
  <pageMargins left="0.7" right="0.7" top="0.75" bottom="0.75" header="0.3" footer="0.3"/>
  <ignoredErrors>
    <ignoredError sqref="S41 O37 C37 G41 O45" twoDigitTextYear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3CEB-5650-4599-B3D5-908727C7D13A}">
  <sheetPr>
    <pageSetUpPr fitToPage="1"/>
  </sheetPr>
  <dimension ref="A1:V26"/>
  <sheetViews>
    <sheetView workbookViewId="0">
      <selection activeCell="O16" sqref="O16"/>
    </sheetView>
  </sheetViews>
  <sheetFormatPr baseColWidth="10" defaultRowHeight="14.4"/>
  <cols>
    <col min="1" max="1" width="4.77734375" customWidth="1"/>
    <col min="2" max="2" width="22.77734375" customWidth="1"/>
    <col min="3" max="3" width="7.44140625" customWidth="1"/>
    <col min="4" max="9" width="7.77734375" customWidth="1"/>
    <col min="10" max="10" width="23.5546875" customWidth="1"/>
    <col min="11" max="11" width="22" style="218" customWidth="1"/>
    <col min="12" max="12" width="4.109375" customWidth="1"/>
    <col min="13" max="13" width="25.21875" customWidth="1"/>
    <col min="14" max="15" width="4.88671875" customWidth="1"/>
    <col min="16" max="16" width="23.109375" customWidth="1"/>
    <col min="17" max="17" width="2.6640625" style="218" customWidth="1"/>
    <col min="18" max="18" width="22" customWidth="1"/>
    <col min="19" max="19" width="3.44140625" customWidth="1"/>
    <col min="20" max="20" width="3.5546875" customWidth="1"/>
  </cols>
  <sheetData>
    <row r="1" spans="1:22" ht="21">
      <c r="A1" s="129" t="s">
        <v>59</v>
      </c>
      <c r="B1" s="30"/>
      <c r="C1" s="7"/>
      <c r="D1" s="7"/>
      <c r="E1" s="7"/>
      <c r="F1" s="7"/>
      <c r="G1" s="7"/>
      <c r="H1" s="7"/>
      <c r="I1" s="7"/>
      <c r="J1" s="7"/>
      <c r="K1" s="217"/>
      <c r="L1" s="7"/>
      <c r="M1" s="7"/>
      <c r="N1" s="7"/>
      <c r="O1" s="7"/>
      <c r="P1" s="7"/>
      <c r="Q1" s="217"/>
      <c r="R1" s="7"/>
      <c r="S1" s="7"/>
      <c r="T1" s="7"/>
      <c r="U1" s="7"/>
    </row>
    <row r="2" spans="1:22" ht="7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217"/>
      <c r="L2" s="7"/>
      <c r="M2" s="7"/>
      <c r="N2" s="7"/>
      <c r="O2" s="7"/>
      <c r="P2" s="7"/>
      <c r="Q2" s="217"/>
      <c r="R2" s="7"/>
      <c r="S2" s="7"/>
      <c r="T2" s="7"/>
      <c r="U2" s="7"/>
    </row>
    <row r="3" spans="1:22" ht="15.6">
      <c r="A3" s="302" t="s">
        <v>81</v>
      </c>
      <c r="B3" s="302"/>
      <c r="C3" s="246"/>
      <c r="D3" s="246"/>
      <c r="E3" s="246"/>
      <c r="F3" s="246"/>
      <c r="G3" s="7"/>
      <c r="H3" s="7"/>
      <c r="I3" s="7"/>
      <c r="J3" s="7"/>
      <c r="K3" s="217"/>
      <c r="L3" s="7"/>
      <c r="M3" s="7"/>
      <c r="N3" s="7"/>
      <c r="O3" s="7"/>
      <c r="P3" s="7"/>
      <c r="Q3" s="217"/>
      <c r="R3" s="7"/>
      <c r="S3" s="7"/>
      <c r="T3" s="7"/>
      <c r="U3" s="7"/>
    </row>
    <row r="4" spans="1:22" s="7" customFormat="1" ht="15">
      <c r="A4" s="108"/>
      <c r="B4" s="21"/>
      <c r="F4" s="31"/>
      <c r="K4" s="217"/>
      <c r="Q4" s="217"/>
    </row>
    <row r="5" spans="1:22" ht="15">
      <c r="A5" s="310" t="s">
        <v>11</v>
      </c>
      <c r="B5" s="310"/>
      <c r="C5" s="7"/>
      <c r="D5" s="7"/>
      <c r="E5" s="7"/>
      <c r="F5" s="19"/>
      <c r="G5" s="7"/>
      <c r="H5" s="7"/>
      <c r="I5" s="7"/>
      <c r="J5" s="20"/>
      <c r="K5" s="217"/>
      <c r="L5" s="7"/>
      <c r="M5" s="7"/>
      <c r="N5" s="7"/>
      <c r="O5" s="7"/>
      <c r="P5" s="7"/>
      <c r="Q5" s="217"/>
      <c r="R5" s="7"/>
      <c r="S5" s="7"/>
      <c r="T5" s="7"/>
      <c r="U5" s="7"/>
    </row>
    <row r="6" spans="1:22" ht="12.9" customHeight="1">
      <c r="A6" s="290" t="s">
        <v>14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7"/>
      <c r="M6" s="7"/>
      <c r="N6" s="7"/>
      <c r="O6" s="7"/>
      <c r="P6" s="7"/>
      <c r="Q6" s="217"/>
      <c r="R6" s="7"/>
      <c r="S6" s="7"/>
      <c r="T6" s="7"/>
      <c r="U6" s="7"/>
    </row>
    <row r="7" spans="1:22" ht="15">
      <c r="A7" s="18"/>
      <c r="B7" s="18"/>
      <c r="C7" s="7"/>
      <c r="D7" s="7"/>
      <c r="E7" s="7"/>
      <c r="F7" s="19"/>
      <c r="G7" s="7"/>
      <c r="H7" s="7"/>
      <c r="I7" s="7"/>
      <c r="J7" s="20"/>
      <c r="K7" s="217"/>
      <c r="L7" s="7"/>
      <c r="M7" s="7"/>
      <c r="N7" s="7"/>
      <c r="O7" s="7"/>
      <c r="P7" s="7"/>
      <c r="Q7" s="217"/>
      <c r="R7" s="7"/>
      <c r="S7" s="7"/>
      <c r="T7" s="7"/>
      <c r="U7" s="7"/>
    </row>
    <row r="8" spans="1:22" s="111" customFormat="1" ht="12.9" customHeight="1">
      <c r="A8" s="119" t="s">
        <v>60</v>
      </c>
      <c r="B8" s="119"/>
      <c r="C8" s="120"/>
      <c r="D8" s="120"/>
      <c r="E8" s="120"/>
      <c r="F8" s="120"/>
      <c r="G8" s="120"/>
      <c r="H8" s="120"/>
      <c r="I8" s="120"/>
      <c r="J8" s="120"/>
      <c r="K8" s="222"/>
      <c r="L8" s="120"/>
      <c r="M8" s="121"/>
      <c r="N8" s="121"/>
      <c r="O8" s="121"/>
      <c r="P8" s="121"/>
      <c r="Q8" s="223"/>
      <c r="R8" s="109"/>
      <c r="S8" s="109"/>
      <c r="T8" s="109"/>
    </row>
    <row r="9" spans="1:22" s="111" customFormat="1" ht="12.9" customHeight="1">
      <c r="A9" s="119" t="s">
        <v>61</v>
      </c>
      <c r="B9" s="119"/>
      <c r="C9" s="120"/>
      <c r="D9" s="120"/>
      <c r="E9" s="120"/>
      <c r="F9" s="120"/>
      <c r="G9" s="120"/>
      <c r="H9" s="120"/>
      <c r="I9" s="120"/>
      <c r="J9" s="120"/>
      <c r="K9" s="222"/>
      <c r="L9" s="120"/>
      <c r="M9" s="121"/>
      <c r="N9" s="121"/>
      <c r="O9" s="121"/>
      <c r="P9" s="121"/>
      <c r="Q9" s="223"/>
      <c r="R9" s="109"/>
      <c r="S9" s="109"/>
      <c r="T9" s="109"/>
    </row>
    <row r="10" spans="1:22" s="111" customFormat="1" ht="12.9" customHeight="1">
      <c r="A10" s="119" t="s">
        <v>62</v>
      </c>
      <c r="B10" s="119"/>
      <c r="C10" s="120"/>
      <c r="D10" s="120"/>
      <c r="E10" s="120"/>
      <c r="F10" s="120"/>
      <c r="G10" s="120"/>
      <c r="H10" s="120"/>
      <c r="I10" s="120"/>
      <c r="J10" s="120"/>
      <c r="K10" s="222"/>
      <c r="L10" s="120"/>
      <c r="M10" s="121"/>
      <c r="N10" s="121"/>
      <c r="O10" s="121"/>
      <c r="P10" s="121"/>
      <c r="Q10" s="223"/>
      <c r="R10" s="109"/>
      <c r="S10" s="109"/>
      <c r="T10" s="109"/>
    </row>
    <row r="11" spans="1:22" s="111" customFormat="1" ht="15" thickBot="1">
      <c r="A11" s="224"/>
      <c r="B11" s="224"/>
      <c r="C11" s="175"/>
      <c r="D11" s="175"/>
      <c r="E11" s="175"/>
      <c r="F11" s="175"/>
      <c r="G11" s="175"/>
      <c r="H11" s="175"/>
      <c r="I11" s="175"/>
      <c r="J11" s="175"/>
      <c r="K11" s="225"/>
      <c r="L11" s="175"/>
      <c r="M11" s="109"/>
      <c r="N11" s="109"/>
      <c r="O11" s="109"/>
      <c r="P11" s="109"/>
      <c r="Q11" s="223"/>
      <c r="R11" s="109"/>
      <c r="S11" s="109"/>
      <c r="T11" s="109"/>
      <c r="U11" s="109"/>
    </row>
    <row r="12" spans="1:22" s="118" customFormat="1" ht="15" thickBot="1">
      <c r="A12" s="210"/>
      <c r="B12" s="124" t="s">
        <v>23</v>
      </c>
      <c r="C12" s="124" t="s">
        <v>13</v>
      </c>
      <c r="D12" s="226" t="s">
        <v>2</v>
      </c>
      <c r="E12" s="189" t="s">
        <v>0</v>
      </c>
      <c r="F12" s="190" t="s">
        <v>1</v>
      </c>
      <c r="G12" s="190" t="s">
        <v>3</v>
      </c>
      <c r="H12" s="191" t="s">
        <v>4</v>
      </c>
      <c r="I12" s="227" t="s">
        <v>5</v>
      </c>
    </row>
    <row r="13" spans="1:22" s="111" customFormat="1" ht="16.5" customHeight="1">
      <c r="A13" s="141">
        <v>1</v>
      </c>
      <c r="B13" s="268" t="s">
        <v>69</v>
      </c>
      <c r="C13" s="271">
        <v>8879</v>
      </c>
      <c r="D13" s="228">
        <f>COUNT(#REF!,#REF!,#REF!,#REF!,#REF!)</f>
        <v>0</v>
      </c>
      <c r="E13" s="242">
        <f>IF(M6&gt;N6,1,0)+IF(O14&gt;N14,1,0)+IF(N20&gt;O20,1,0)+IF(S7&gt;T7,1,0)+IF(O24&gt;N24,1,0)</f>
        <v>0</v>
      </c>
      <c r="F13" s="242">
        <f>IF(M6&lt;N6,1,0)+IF(N14&gt;O14,1,0)+IF(N20&lt;O20,1,0)+IF(T7&gt;S7,1,0)+IF(O24&lt;N24,1,0)</f>
        <v>0</v>
      </c>
      <c r="G13" s="242">
        <f>SUM(M6+O14+N20+S7+O24)</f>
        <v>0</v>
      </c>
      <c r="H13" s="242">
        <f>VALUE(N6+N14+O20+T7+N24)</f>
        <v>0</v>
      </c>
      <c r="I13" s="243">
        <f>AVERAGE(G13-H13)</f>
        <v>0</v>
      </c>
      <c r="K13" s="274" t="s">
        <v>115</v>
      </c>
      <c r="L13" s="275"/>
      <c r="M13" s="276"/>
      <c r="N13" s="229"/>
      <c r="O13" s="230"/>
      <c r="P13" s="115"/>
      <c r="V13" s="115"/>
    </row>
    <row r="14" spans="1:22" s="118" customFormat="1" ht="16.5" customHeight="1">
      <c r="A14" s="147">
        <v>2</v>
      </c>
      <c r="B14" s="269" t="s">
        <v>10</v>
      </c>
      <c r="C14" s="272">
        <v>9119</v>
      </c>
      <c r="D14" s="231">
        <f>COUNT(#REF!,#REF!,#REF!,#REF!,#REF!)</f>
        <v>0</v>
      </c>
      <c r="E14" s="231">
        <f t="shared" ref="E14:E16" si="0">IF(M7&gt;N7,1,0)+IF(O15&gt;N15,1,0)+IF(N21&gt;O21,1,0)+IF(S8&gt;T8,1,0)+IF(O25&gt;N25,1,0)</f>
        <v>1</v>
      </c>
      <c r="F14" s="231">
        <f t="shared" ref="F14:F16" si="1">IF(M7&lt;N7,1,0)+IF(N15&gt;O15,1,0)+IF(N21&lt;O21,1,0)+IF(T8&gt;S8,1,0)+IF(O25&lt;N25,1,0)</f>
        <v>0</v>
      </c>
      <c r="G14" s="231">
        <f t="shared" ref="G14:G16" si="2">SUM(M7+O15+N21+S8+O25)</f>
        <v>4</v>
      </c>
      <c r="H14" s="231">
        <f t="shared" ref="H14:H16" si="3">VALUE(N7+N15+O21+T8+N25)</f>
        <v>1</v>
      </c>
      <c r="I14" s="232">
        <f t="shared" ref="I14:I16" si="4">AVERAGE(G14-H14)</f>
        <v>3</v>
      </c>
      <c r="K14" s="248" t="str">
        <f>B13</f>
        <v>RAFA NADAL CLUB</v>
      </c>
      <c r="L14" s="177" t="s">
        <v>6</v>
      </c>
      <c r="M14" s="250" t="str">
        <f>B16</f>
        <v>SPORTING TC</v>
      </c>
      <c r="N14" s="127"/>
      <c r="O14" s="127"/>
      <c r="V14" s="115"/>
    </row>
    <row r="15" spans="1:22" s="118" customFormat="1" ht="16.5" customHeight="1">
      <c r="A15" s="147">
        <v>3</v>
      </c>
      <c r="B15" s="269" t="s">
        <v>17</v>
      </c>
      <c r="C15" s="272">
        <v>15516</v>
      </c>
      <c r="D15" s="231">
        <f>COUNT(#REF!,#REF!,#REF!,#REF!)</f>
        <v>0</v>
      </c>
      <c r="E15" s="231">
        <f t="shared" si="0"/>
        <v>0</v>
      </c>
      <c r="F15" s="231">
        <f t="shared" si="1"/>
        <v>0</v>
      </c>
      <c r="G15" s="231">
        <f t="shared" si="2"/>
        <v>0</v>
      </c>
      <c r="H15" s="231">
        <f t="shared" si="3"/>
        <v>0</v>
      </c>
      <c r="I15" s="232">
        <f t="shared" si="4"/>
        <v>0</v>
      </c>
      <c r="K15" s="260" t="str">
        <f>B14</f>
        <v>PLAYAS SANTA PONSA TC</v>
      </c>
      <c r="L15" s="177" t="s">
        <v>6</v>
      </c>
      <c r="M15" s="265" t="str">
        <f>B15</f>
        <v>PRINCIPES DE ESPAÑA</v>
      </c>
      <c r="N15" s="177">
        <v>1</v>
      </c>
      <c r="O15" s="177">
        <v>4</v>
      </c>
      <c r="P15" s="233"/>
      <c r="V15" s="115"/>
    </row>
    <row r="16" spans="1:22" s="118" customFormat="1" ht="15" thickBot="1">
      <c r="A16" s="153">
        <v>4</v>
      </c>
      <c r="B16" s="270" t="s">
        <v>15</v>
      </c>
      <c r="C16" s="273">
        <v>18000</v>
      </c>
      <c r="D16" s="234">
        <f>COUNT(#REF!,#REF!,#REF!,#REF!,#REF!)</f>
        <v>0</v>
      </c>
      <c r="E16" s="244">
        <f t="shared" si="0"/>
        <v>0</v>
      </c>
      <c r="F16" s="244">
        <f t="shared" si="1"/>
        <v>0</v>
      </c>
      <c r="G16" s="244">
        <f t="shared" si="2"/>
        <v>0</v>
      </c>
      <c r="H16" s="244">
        <f t="shared" si="3"/>
        <v>0</v>
      </c>
      <c r="I16" s="245">
        <f t="shared" si="4"/>
        <v>0</v>
      </c>
      <c r="K16" s="277"/>
      <c r="L16" s="277"/>
      <c r="M16" s="277"/>
      <c r="N16" s="277"/>
      <c r="O16" s="277"/>
      <c r="P16" s="115"/>
      <c r="Q16" s="115"/>
      <c r="R16" s="126"/>
      <c r="S16" s="115"/>
      <c r="T16" s="230"/>
      <c r="U16" s="230"/>
      <c r="V16" s="115"/>
    </row>
    <row r="17" spans="1:22" s="118" customFormat="1" ht="16.8" customHeight="1">
      <c r="A17" s="235"/>
      <c r="B17" s="236"/>
      <c r="C17" s="237"/>
      <c r="D17" s="237"/>
      <c r="E17" s="237"/>
      <c r="F17" s="237"/>
      <c r="G17" s="237"/>
      <c r="H17" s="237"/>
      <c r="I17" s="115"/>
      <c r="K17" s="277"/>
      <c r="L17" s="277"/>
      <c r="M17" s="277"/>
      <c r="N17" s="277"/>
      <c r="O17" s="277"/>
      <c r="P17" s="115"/>
      <c r="Q17" s="115"/>
      <c r="R17" s="126"/>
      <c r="S17" s="115"/>
      <c r="T17" s="230"/>
      <c r="U17" s="230"/>
      <c r="V17" s="109"/>
    </row>
    <row r="18" spans="1:22" s="118" customFormat="1" ht="16.8" customHeight="1">
      <c r="A18" s="238"/>
      <c r="B18" s="239"/>
      <c r="C18" s="240"/>
      <c r="D18" s="240"/>
      <c r="E18" s="240"/>
      <c r="F18" s="240"/>
      <c r="G18" s="240"/>
      <c r="H18" s="240"/>
      <c r="I18" s="115"/>
      <c r="K18" s="274" t="s">
        <v>116</v>
      </c>
      <c r="L18" s="275"/>
      <c r="M18" s="276"/>
      <c r="N18" s="229"/>
      <c r="O18" s="230"/>
      <c r="P18" s="115"/>
      <c r="Q18" s="115"/>
      <c r="R18" s="126"/>
      <c r="S18" s="115"/>
      <c r="T18" s="230"/>
      <c r="U18" s="230"/>
      <c r="V18" s="115"/>
    </row>
    <row r="19" spans="1:22" s="111" customFormat="1" ht="16.8" customHeight="1">
      <c r="K19" s="250" t="str">
        <f>B15</f>
        <v>PRINCIPES DE ESPAÑA</v>
      </c>
      <c r="L19" s="177" t="s">
        <v>6</v>
      </c>
      <c r="M19" s="250" t="str">
        <f>B13</f>
        <v>RAFA NADAL CLUB</v>
      </c>
      <c r="N19" s="177"/>
      <c r="O19" s="177"/>
      <c r="Q19" s="241"/>
    </row>
    <row r="20" spans="1:22" ht="16.8" customHeight="1">
      <c r="K20" s="250" t="str">
        <f>B16</f>
        <v>SPORTING TC</v>
      </c>
      <c r="L20" s="177" t="s">
        <v>6</v>
      </c>
      <c r="M20" s="250" t="str">
        <f>B14</f>
        <v>PLAYAS SANTA PONSA TC</v>
      </c>
      <c r="N20" s="177"/>
      <c r="O20" s="177"/>
    </row>
    <row r="21" spans="1:22" ht="16.8" customHeight="1">
      <c r="K21" s="278"/>
      <c r="L21" s="279"/>
      <c r="M21" s="279"/>
      <c r="N21" s="279"/>
      <c r="O21" s="279"/>
    </row>
    <row r="22" spans="1:22" ht="16.8" customHeight="1">
      <c r="K22" s="278"/>
      <c r="L22" s="279"/>
      <c r="M22" s="279"/>
      <c r="N22" s="279"/>
      <c r="O22" s="279"/>
    </row>
    <row r="23" spans="1:22" ht="16.8" customHeight="1">
      <c r="K23" s="274" t="s">
        <v>117</v>
      </c>
      <c r="L23" s="275"/>
      <c r="M23" s="276"/>
      <c r="N23" s="229"/>
      <c r="O23" s="230"/>
    </row>
    <row r="24" spans="1:22" ht="16.8" customHeight="1">
      <c r="K24" s="248" t="str">
        <f>B13</f>
        <v>RAFA NADAL CLUB</v>
      </c>
      <c r="L24" s="177" t="s">
        <v>6</v>
      </c>
      <c r="M24" s="260" t="str">
        <f>B14</f>
        <v>PLAYAS SANTA PONSA TC</v>
      </c>
      <c r="N24" s="177"/>
      <c r="O24" s="177"/>
    </row>
    <row r="25" spans="1:22" ht="16.8" customHeight="1">
      <c r="K25" s="250" t="str">
        <f>B15</f>
        <v>PRINCIPES DE ESPAÑA</v>
      </c>
      <c r="L25" s="177" t="s">
        <v>6</v>
      </c>
      <c r="M25" s="260" t="str">
        <f>B16</f>
        <v>SPORTING TC</v>
      </c>
      <c r="N25" s="127"/>
      <c r="O25" s="127"/>
    </row>
    <row r="26" spans="1:22" ht="16.8" customHeight="1"/>
  </sheetData>
  <mergeCells count="3">
    <mergeCell ref="A3:B3"/>
    <mergeCell ref="A6:K6"/>
    <mergeCell ref="A5:B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NOTA</vt:lpstr>
      <vt:lpstr>VET+40M</vt:lpstr>
      <vt:lpstr>VET+50M</vt:lpstr>
      <vt:lpstr>VET+55M</vt:lpstr>
      <vt:lpstr>VET+60M</vt:lpstr>
      <vt:lpstr>VET+35F</vt:lpstr>
      <vt:lpstr>VET+50F</vt:lpstr>
      <vt:lpstr>VET40F-2</vt:lpstr>
      <vt:lpstr>VET+60F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</dc:creator>
  <cp:lastModifiedBy>Aurelia FTIB</cp:lastModifiedBy>
  <cp:lastPrinted>2025-02-04T09:13:43Z</cp:lastPrinted>
  <dcterms:created xsi:type="dcterms:W3CDTF">2016-11-15T09:47:28Z</dcterms:created>
  <dcterms:modified xsi:type="dcterms:W3CDTF">2025-04-01T11:54:55Z</dcterms:modified>
</cp:coreProperties>
</file>